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Lorenzo\OneDrive - Auburn University\4 AU Service\4C ASTFE\ASTFE 2019\"/>
    </mc:Choice>
  </mc:AlternateContent>
  <bookViews>
    <workbookView xWindow="0" yWindow="0" windowWidth="7650" windowHeight="5745" tabRatio="475"/>
  </bookViews>
  <sheets>
    <sheet name="Overview" sheetId="24" r:id="rId1"/>
    <sheet name="Monday" sheetId="23" r:id="rId2"/>
    <sheet name="Tuesday" sheetId="19" r:id="rId3"/>
    <sheet name="Wednesday" sheetId="22" r:id="rId4"/>
    <sheet name="Presentations" sheetId="18" r:id="rId5"/>
    <sheet name="Keynotes" sheetId="20" r:id="rId6"/>
  </sheets>
  <definedNames>
    <definedName name="_xlnm._FilterDatabase" localSheetId="4" hidden="1">Presentations!$O$1:$O$917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8" i="18" l="1"/>
  <c r="I157" i="18"/>
  <c r="I156" i="18"/>
  <c r="I155" i="18"/>
  <c r="J48" i="22"/>
  <c r="J47" i="22"/>
  <c r="J46" i="22"/>
  <c r="J45" i="22"/>
  <c r="J44" i="22"/>
  <c r="E43" i="22"/>
  <c r="J13" i="23"/>
  <c r="J12" i="23"/>
  <c r="J11" i="23"/>
  <c r="J10" i="23"/>
  <c r="J9" i="23"/>
  <c r="E8" i="23"/>
  <c r="Y909" i="18" l="1"/>
  <c r="X909" i="18"/>
  <c r="W909" i="18"/>
  <c r="Y908" i="18"/>
  <c r="X908" i="18"/>
  <c r="W908" i="18"/>
  <c r="Y907" i="18"/>
  <c r="X907" i="18"/>
  <c r="W907" i="18"/>
  <c r="Y906" i="18"/>
  <c r="X906" i="18"/>
  <c r="W906" i="18"/>
  <c r="Y905" i="18"/>
  <c r="X905" i="18"/>
  <c r="W905" i="18"/>
  <c r="Y904" i="18"/>
  <c r="X904" i="18"/>
  <c r="W904" i="18"/>
  <c r="Y903" i="18"/>
  <c r="X903" i="18"/>
  <c r="W903" i="18"/>
  <c r="Y902" i="18"/>
  <c r="X902" i="18"/>
  <c r="W902" i="18"/>
  <c r="Y901" i="18"/>
  <c r="X901" i="18"/>
  <c r="W901" i="18"/>
  <c r="Y900" i="18"/>
  <c r="X900" i="18"/>
  <c r="W900" i="18"/>
  <c r="Y899" i="18"/>
  <c r="X899" i="18"/>
  <c r="W899" i="18"/>
  <c r="Y898" i="18"/>
  <c r="X898" i="18"/>
  <c r="W898" i="18"/>
  <c r="Y897" i="18"/>
  <c r="X897" i="18"/>
  <c r="W897" i="18"/>
  <c r="Y896" i="18"/>
  <c r="X896" i="18"/>
  <c r="W896" i="18"/>
  <c r="Y895" i="18"/>
  <c r="X895" i="18"/>
  <c r="W895" i="18"/>
  <c r="Y894" i="18"/>
  <c r="X894" i="18"/>
  <c r="W894" i="18"/>
  <c r="Y893" i="18"/>
  <c r="X893" i="18"/>
  <c r="W893" i="18"/>
  <c r="Y892" i="18"/>
  <c r="X892" i="18"/>
  <c r="W892" i="18"/>
  <c r="Y891" i="18"/>
  <c r="X891" i="18"/>
  <c r="W891" i="18"/>
  <c r="Y890" i="18"/>
  <c r="X890" i="18"/>
  <c r="W890" i="18"/>
  <c r="Y889" i="18"/>
  <c r="X889" i="18"/>
  <c r="W889" i="18"/>
  <c r="Y888" i="18"/>
  <c r="X888" i="18"/>
  <c r="W888" i="18"/>
  <c r="Y887" i="18"/>
  <c r="X887" i="18"/>
  <c r="W887" i="18"/>
  <c r="Y886" i="18"/>
  <c r="X886" i="18"/>
  <c r="W886" i="18"/>
  <c r="Y885" i="18"/>
  <c r="X885" i="18"/>
  <c r="W885" i="18"/>
  <c r="Y884" i="18"/>
  <c r="X884" i="18"/>
  <c r="W884" i="18"/>
  <c r="Y883" i="18"/>
  <c r="X883" i="18"/>
  <c r="W883" i="18"/>
  <c r="Y882" i="18"/>
  <c r="X882" i="18"/>
  <c r="W882" i="18"/>
  <c r="Y881" i="18"/>
  <c r="X881" i="18"/>
  <c r="W881" i="18"/>
  <c r="Y880" i="18"/>
  <c r="X880" i="18"/>
  <c r="W880" i="18"/>
  <c r="Y879" i="18"/>
  <c r="X879" i="18"/>
  <c r="W879" i="18"/>
  <c r="Y878" i="18"/>
  <c r="X878" i="18"/>
  <c r="W878" i="18"/>
  <c r="Y877" i="18"/>
  <c r="X877" i="18"/>
  <c r="W877" i="18"/>
  <c r="Y876" i="18"/>
  <c r="X876" i="18"/>
  <c r="W876" i="18"/>
  <c r="Y875" i="18"/>
  <c r="X875" i="18"/>
  <c r="W875" i="18"/>
  <c r="Y874" i="18"/>
  <c r="X874" i="18"/>
  <c r="W874" i="18"/>
  <c r="Y873" i="18"/>
  <c r="X873" i="18"/>
  <c r="W873" i="18"/>
  <c r="Y872" i="18"/>
  <c r="X872" i="18"/>
  <c r="W872" i="18"/>
  <c r="Y871" i="18"/>
  <c r="X871" i="18"/>
  <c r="W871" i="18"/>
  <c r="Y870" i="18"/>
  <c r="X870" i="18"/>
  <c r="W870" i="18"/>
  <c r="Y869" i="18"/>
  <c r="X869" i="18"/>
  <c r="W869" i="18"/>
  <c r="Y868" i="18"/>
  <c r="X868" i="18"/>
  <c r="W868" i="18"/>
  <c r="Y867" i="18"/>
  <c r="X867" i="18"/>
  <c r="W867" i="18"/>
  <c r="Y866" i="18"/>
  <c r="X866" i="18"/>
  <c r="W866" i="18"/>
  <c r="Y865" i="18"/>
  <c r="X865" i="18"/>
  <c r="W865" i="18"/>
  <c r="Y864" i="18"/>
  <c r="X864" i="18"/>
  <c r="W864" i="18"/>
  <c r="Y863" i="18"/>
  <c r="X863" i="18"/>
  <c r="W863" i="18"/>
  <c r="Y862" i="18"/>
  <c r="X862" i="18"/>
  <c r="W862" i="18"/>
  <c r="Y861" i="18"/>
  <c r="X861" i="18"/>
  <c r="W861" i="18"/>
  <c r="Y860" i="18"/>
  <c r="X860" i="18"/>
  <c r="W860" i="18"/>
  <c r="Y859" i="18"/>
  <c r="X859" i="18"/>
  <c r="W859" i="18"/>
  <c r="Y858" i="18"/>
  <c r="X858" i="18"/>
  <c r="W858" i="18"/>
  <c r="Y857" i="18"/>
  <c r="X857" i="18"/>
  <c r="W857" i="18"/>
  <c r="Y856" i="18"/>
  <c r="X856" i="18"/>
  <c r="W856" i="18"/>
  <c r="Y855" i="18"/>
  <c r="X855" i="18"/>
  <c r="W855" i="18"/>
  <c r="Y854" i="18"/>
  <c r="X854" i="18"/>
  <c r="W854" i="18"/>
  <c r="Y853" i="18"/>
  <c r="X853" i="18"/>
  <c r="W853" i="18"/>
  <c r="Y852" i="18"/>
  <c r="X852" i="18"/>
  <c r="W852" i="18"/>
  <c r="Y851" i="18"/>
  <c r="X851" i="18"/>
  <c r="W851" i="18"/>
  <c r="Y850" i="18"/>
  <c r="X850" i="18"/>
  <c r="W850" i="18"/>
  <c r="Y849" i="18"/>
  <c r="X849" i="18"/>
  <c r="W849" i="18"/>
  <c r="Y848" i="18"/>
  <c r="X848" i="18"/>
  <c r="W848" i="18"/>
  <c r="Y847" i="18"/>
  <c r="X847" i="18"/>
  <c r="W847" i="18"/>
  <c r="Y846" i="18"/>
  <c r="X846" i="18"/>
  <c r="W846" i="18"/>
  <c r="Y845" i="18"/>
  <c r="X845" i="18"/>
  <c r="W845" i="18"/>
  <c r="Y844" i="18"/>
  <c r="X844" i="18"/>
  <c r="W844" i="18"/>
  <c r="Y843" i="18"/>
  <c r="X843" i="18"/>
  <c r="W843" i="18"/>
  <c r="Y842" i="18"/>
  <c r="X842" i="18"/>
  <c r="W842" i="18"/>
  <c r="Y841" i="18"/>
  <c r="X841" i="18"/>
  <c r="W841" i="18"/>
  <c r="Y840" i="18"/>
  <c r="X840" i="18"/>
  <c r="W840" i="18"/>
  <c r="Y839" i="18"/>
  <c r="X839" i="18"/>
  <c r="W839" i="18"/>
  <c r="Y838" i="18"/>
  <c r="X838" i="18"/>
  <c r="W838" i="18"/>
  <c r="Y837" i="18"/>
  <c r="X837" i="18"/>
  <c r="W837" i="18"/>
  <c r="Y836" i="18"/>
  <c r="X836" i="18"/>
  <c r="W836" i="18"/>
  <c r="Y835" i="18"/>
  <c r="X835" i="18"/>
  <c r="W835" i="18"/>
  <c r="Y834" i="18"/>
  <c r="X834" i="18"/>
  <c r="W834" i="18"/>
  <c r="Y833" i="18"/>
  <c r="X833" i="18"/>
  <c r="W833" i="18"/>
  <c r="Y832" i="18"/>
  <c r="X832" i="18"/>
  <c r="W832" i="18"/>
  <c r="Y831" i="18"/>
  <c r="X831" i="18"/>
  <c r="W831" i="18"/>
  <c r="Y830" i="18"/>
  <c r="X830" i="18"/>
  <c r="W830" i="18"/>
  <c r="Y829" i="18"/>
  <c r="X829" i="18"/>
  <c r="W829" i="18"/>
  <c r="Y828" i="18"/>
  <c r="X828" i="18"/>
  <c r="W828" i="18"/>
  <c r="Y827" i="18"/>
  <c r="X827" i="18"/>
  <c r="W827" i="18"/>
  <c r="Y826" i="18"/>
  <c r="X826" i="18"/>
  <c r="W826" i="18"/>
  <c r="Y825" i="18"/>
  <c r="X825" i="18"/>
  <c r="W825" i="18"/>
  <c r="Y824" i="18"/>
  <c r="X824" i="18"/>
  <c r="W824" i="18"/>
  <c r="Y823" i="18"/>
  <c r="X823" i="18"/>
  <c r="W823" i="18"/>
  <c r="Y822" i="18"/>
  <c r="X822" i="18"/>
  <c r="W822" i="18"/>
  <c r="Y821" i="18"/>
  <c r="X821" i="18"/>
  <c r="W821" i="18"/>
  <c r="Y820" i="18"/>
  <c r="X820" i="18"/>
  <c r="W820" i="18"/>
  <c r="Y819" i="18"/>
  <c r="X819" i="18"/>
  <c r="W819" i="18"/>
  <c r="Y818" i="18"/>
  <c r="X818" i="18"/>
  <c r="W818" i="18"/>
  <c r="Y817" i="18"/>
  <c r="X817" i="18"/>
  <c r="W817" i="18"/>
  <c r="Y816" i="18"/>
  <c r="X816" i="18"/>
  <c r="W816" i="18"/>
  <c r="Y815" i="18"/>
  <c r="X815" i="18"/>
  <c r="W815" i="18"/>
  <c r="Y814" i="18"/>
  <c r="X814" i="18"/>
  <c r="W814" i="18"/>
  <c r="Y813" i="18"/>
  <c r="X813" i="18"/>
  <c r="W813" i="18"/>
  <c r="Y812" i="18"/>
  <c r="X812" i="18"/>
  <c r="W812" i="18"/>
  <c r="Y811" i="18"/>
  <c r="X811" i="18"/>
  <c r="W811" i="18"/>
  <c r="Y810" i="18"/>
  <c r="X810" i="18"/>
  <c r="W810" i="18"/>
  <c r="Y809" i="18"/>
  <c r="X809" i="18"/>
  <c r="W809" i="18"/>
  <c r="Y808" i="18"/>
  <c r="X808" i="18"/>
  <c r="W808" i="18"/>
  <c r="Y807" i="18"/>
  <c r="X807" i="18"/>
  <c r="W807" i="18"/>
  <c r="Y806" i="18"/>
  <c r="X806" i="18"/>
  <c r="W806" i="18"/>
  <c r="Y805" i="18"/>
  <c r="X805" i="18"/>
  <c r="W805" i="18"/>
  <c r="Y804" i="18"/>
  <c r="X804" i="18"/>
  <c r="W804" i="18"/>
  <c r="Y803" i="18"/>
  <c r="X803" i="18"/>
  <c r="W803" i="18"/>
  <c r="Y802" i="18"/>
  <c r="X802" i="18"/>
  <c r="W802" i="18"/>
  <c r="Y801" i="18"/>
  <c r="X801" i="18"/>
  <c r="W801" i="18"/>
  <c r="Y800" i="18"/>
  <c r="X800" i="18"/>
  <c r="W800" i="18"/>
  <c r="Y799" i="18"/>
  <c r="X799" i="18"/>
  <c r="W799" i="18"/>
  <c r="Y798" i="18"/>
  <c r="X798" i="18"/>
  <c r="W798" i="18"/>
  <c r="Y797" i="18"/>
  <c r="X797" i="18"/>
  <c r="W797" i="18"/>
  <c r="Y796" i="18"/>
  <c r="X796" i="18"/>
  <c r="W796" i="18"/>
  <c r="Y795" i="18"/>
  <c r="X795" i="18"/>
  <c r="W795" i="18"/>
  <c r="Y794" i="18"/>
  <c r="X794" i="18"/>
  <c r="W794" i="18"/>
  <c r="Y793" i="18"/>
  <c r="X793" i="18"/>
  <c r="W793" i="18"/>
  <c r="Y792" i="18"/>
  <c r="X792" i="18"/>
  <c r="W792" i="18"/>
  <c r="Y791" i="18"/>
  <c r="X791" i="18"/>
  <c r="W791" i="18"/>
  <c r="Y790" i="18"/>
  <c r="X790" i="18"/>
  <c r="W790" i="18"/>
  <c r="Y789" i="18"/>
  <c r="X789" i="18"/>
  <c r="W789" i="18"/>
  <c r="Y788" i="18"/>
  <c r="X788" i="18"/>
  <c r="W788" i="18"/>
  <c r="Y787" i="18"/>
  <c r="X787" i="18"/>
  <c r="W787" i="18"/>
  <c r="Y786" i="18"/>
  <c r="X786" i="18"/>
  <c r="W786" i="18"/>
  <c r="Y785" i="18"/>
  <c r="X785" i="18"/>
  <c r="W785" i="18"/>
  <c r="Y784" i="18"/>
  <c r="X784" i="18"/>
  <c r="W784" i="18"/>
  <c r="Y783" i="18"/>
  <c r="X783" i="18"/>
  <c r="W783" i="18"/>
  <c r="Y782" i="18"/>
  <c r="X782" i="18"/>
  <c r="W782" i="18"/>
  <c r="Y781" i="18"/>
  <c r="X781" i="18"/>
  <c r="W781" i="18"/>
  <c r="Y780" i="18"/>
  <c r="X780" i="18"/>
  <c r="W780" i="18"/>
  <c r="Y779" i="18"/>
  <c r="X779" i="18"/>
  <c r="W779" i="18"/>
  <c r="Y778" i="18"/>
  <c r="X778" i="18"/>
  <c r="W778" i="18"/>
  <c r="Y777" i="18"/>
  <c r="X777" i="18"/>
  <c r="W777" i="18"/>
  <c r="Y776" i="18"/>
  <c r="X776" i="18"/>
  <c r="W776" i="18"/>
  <c r="Y775" i="18"/>
  <c r="X775" i="18"/>
  <c r="W775" i="18"/>
  <c r="Y774" i="18"/>
  <c r="X774" i="18"/>
  <c r="W774" i="18"/>
  <c r="Y773" i="18"/>
  <c r="X773" i="18"/>
  <c r="W773" i="18"/>
  <c r="Y772" i="18"/>
  <c r="X772" i="18"/>
  <c r="W772" i="18"/>
  <c r="Y771" i="18"/>
  <c r="X771" i="18"/>
  <c r="W771" i="18"/>
  <c r="Y770" i="18"/>
  <c r="X770" i="18"/>
  <c r="W770" i="18"/>
  <c r="Y769" i="18"/>
  <c r="X769" i="18"/>
  <c r="W769" i="18"/>
  <c r="Y768" i="18"/>
  <c r="X768" i="18"/>
  <c r="W768" i="18"/>
  <c r="Y767" i="18"/>
  <c r="X767" i="18"/>
  <c r="W767" i="18"/>
  <c r="Y766" i="18"/>
  <c r="X766" i="18"/>
  <c r="W766" i="18"/>
  <c r="Y765" i="18"/>
  <c r="X765" i="18"/>
  <c r="W765" i="18"/>
  <c r="Y764" i="18"/>
  <c r="X764" i="18"/>
  <c r="W764" i="18"/>
  <c r="Y763" i="18"/>
  <c r="X763" i="18"/>
  <c r="W763" i="18"/>
  <c r="Y762" i="18"/>
  <c r="X762" i="18"/>
  <c r="W762" i="18"/>
  <c r="Y754" i="18"/>
  <c r="X754" i="18"/>
  <c r="W754" i="18"/>
  <c r="Y753" i="18"/>
  <c r="X753" i="18"/>
  <c r="W753" i="18"/>
  <c r="Y752" i="18"/>
  <c r="X752" i="18"/>
  <c r="W752" i="18"/>
  <c r="Y750" i="18"/>
  <c r="X750" i="18"/>
  <c r="W750" i="18"/>
  <c r="Y749" i="18"/>
  <c r="X749" i="18"/>
  <c r="W749" i="18"/>
  <c r="Y748" i="18"/>
  <c r="X748" i="18"/>
  <c r="W748" i="18"/>
  <c r="Y747" i="18"/>
  <c r="X747" i="18"/>
  <c r="W747" i="18"/>
  <c r="Y746" i="18"/>
  <c r="X746" i="18"/>
  <c r="W746" i="18"/>
  <c r="Y745" i="18"/>
  <c r="X745" i="18"/>
  <c r="W745" i="18"/>
  <c r="Y744" i="18"/>
  <c r="X744" i="18"/>
  <c r="W744" i="18"/>
  <c r="Y743" i="18"/>
  <c r="X743" i="18"/>
  <c r="W743" i="18"/>
  <c r="Y742" i="18"/>
  <c r="X742" i="18"/>
  <c r="W742" i="18"/>
  <c r="Y741" i="18"/>
  <c r="X741" i="18"/>
  <c r="W741" i="18"/>
  <c r="Y740" i="18"/>
  <c r="X740" i="18"/>
  <c r="W740" i="18"/>
  <c r="Y739" i="18"/>
  <c r="X739" i="18"/>
  <c r="W739" i="18"/>
  <c r="Y738" i="18"/>
  <c r="X738" i="18"/>
  <c r="W738" i="18"/>
  <c r="Y737" i="18"/>
  <c r="X737" i="18"/>
  <c r="W737" i="18"/>
  <c r="Y736" i="18"/>
  <c r="X736" i="18"/>
  <c r="W736" i="18"/>
  <c r="Y735" i="18"/>
  <c r="X735" i="18"/>
  <c r="W735" i="18"/>
  <c r="Y734" i="18"/>
  <c r="X734" i="18"/>
  <c r="W734" i="18"/>
  <c r="Y733" i="18"/>
  <c r="X733" i="18"/>
  <c r="W733" i="18"/>
  <c r="Y732" i="18"/>
  <c r="X732" i="18"/>
  <c r="W732" i="18"/>
  <c r="Y731" i="18"/>
  <c r="X731" i="18"/>
  <c r="W731" i="18"/>
  <c r="Y730" i="18"/>
  <c r="X730" i="18"/>
  <c r="W730" i="18"/>
  <c r="Y729" i="18"/>
  <c r="X729" i="18"/>
  <c r="W729" i="18"/>
  <c r="Y728" i="18"/>
  <c r="X728" i="18"/>
  <c r="W728" i="18"/>
  <c r="Y727" i="18"/>
  <c r="X727" i="18"/>
  <c r="W727" i="18"/>
  <c r="Y726" i="18"/>
  <c r="X726" i="18"/>
  <c r="W726" i="18"/>
  <c r="Y725" i="18"/>
  <c r="X725" i="18"/>
  <c r="W725" i="18"/>
  <c r="Y724" i="18"/>
  <c r="X724" i="18"/>
  <c r="W724" i="18"/>
  <c r="Y723" i="18"/>
  <c r="X723" i="18"/>
  <c r="W723" i="18"/>
  <c r="Y722" i="18"/>
  <c r="X722" i="18"/>
  <c r="W722" i="18"/>
  <c r="Y721" i="18"/>
  <c r="X721" i="18"/>
  <c r="W721" i="18"/>
  <c r="Y720" i="18"/>
  <c r="X720" i="18"/>
  <c r="W720" i="18"/>
  <c r="Y719" i="18"/>
  <c r="X719" i="18"/>
  <c r="W719" i="18"/>
  <c r="Y718" i="18"/>
  <c r="X718" i="18"/>
  <c r="W718" i="18"/>
  <c r="Y717" i="18"/>
  <c r="X717" i="18"/>
  <c r="W717" i="18"/>
  <c r="Y716" i="18"/>
  <c r="X716" i="18"/>
  <c r="W716" i="18"/>
  <c r="Y715" i="18"/>
  <c r="X715" i="18"/>
  <c r="W715" i="18"/>
  <c r="Y714" i="18"/>
  <c r="X714" i="18"/>
  <c r="W714" i="18"/>
  <c r="Y713" i="18"/>
  <c r="X713" i="18"/>
  <c r="W713" i="18"/>
  <c r="Y712" i="18"/>
  <c r="X712" i="18"/>
  <c r="W712" i="18"/>
  <c r="Y711" i="18"/>
  <c r="X711" i="18"/>
  <c r="W711" i="18"/>
  <c r="Y710" i="18"/>
  <c r="X710" i="18"/>
  <c r="W710" i="18"/>
  <c r="Y709" i="18"/>
  <c r="X709" i="18"/>
  <c r="W709" i="18"/>
  <c r="Y708" i="18"/>
  <c r="X708" i="18"/>
  <c r="W708" i="18"/>
  <c r="Y707" i="18"/>
  <c r="X707" i="18"/>
  <c r="W707" i="18"/>
  <c r="Y706" i="18"/>
  <c r="X706" i="18"/>
  <c r="W706" i="18"/>
  <c r="Y705" i="18"/>
  <c r="X705" i="18"/>
  <c r="W705" i="18"/>
  <c r="Y704" i="18"/>
  <c r="X704" i="18"/>
  <c r="W704" i="18"/>
  <c r="Y703" i="18"/>
  <c r="X703" i="18"/>
  <c r="W703" i="18"/>
  <c r="Y702" i="18"/>
  <c r="X702" i="18"/>
  <c r="W702" i="18"/>
  <c r="Y701" i="18"/>
  <c r="X701" i="18"/>
  <c r="W701" i="18"/>
  <c r="Y700" i="18"/>
  <c r="X700" i="18"/>
  <c r="W700" i="18"/>
  <c r="Y699" i="18"/>
  <c r="X699" i="18"/>
  <c r="W699" i="18"/>
  <c r="Y698" i="18"/>
  <c r="X698" i="18"/>
  <c r="W698" i="18"/>
  <c r="Y697" i="18"/>
  <c r="X697" i="18"/>
  <c r="W697" i="18"/>
  <c r="Y696" i="18"/>
  <c r="X696" i="18"/>
  <c r="W696" i="18"/>
  <c r="Y695" i="18"/>
  <c r="X695" i="18"/>
  <c r="W695" i="18"/>
  <c r="Y694" i="18"/>
  <c r="X694" i="18"/>
  <c r="W694" i="18"/>
  <c r="Y693" i="18"/>
  <c r="X693" i="18"/>
  <c r="W693" i="18"/>
  <c r="Y692" i="18"/>
  <c r="X692" i="18"/>
  <c r="W692" i="18"/>
  <c r="Y691" i="18"/>
  <c r="X691" i="18"/>
  <c r="W691" i="18"/>
  <c r="Y690" i="18"/>
  <c r="X690" i="18"/>
  <c r="W690" i="18"/>
  <c r="Y689" i="18"/>
  <c r="X689" i="18"/>
  <c r="W689" i="18"/>
  <c r="Y688" i="18"/>
  <c r="X688" i="18"/>
  <c r="W688" i="18"/>
  <c r="Y687" i="18"/>
  <c r="X687" i="18"/>
  <c r="W687" i="18"/>
  <c r="Y686" i="18"/>
  <c r="X686" i="18"/>
  <c r="W686" i="18"/>
  <c r="Y685" i="18"/>
  <c r="X685" i="18"/>
  <c r="W685" i="18"/>
  <c r="Y684" i="18"/>
  <c r="X684" i="18"/>
  <c r="W684" i="18"/>
  <c r="Y683" i="18"/>
  <c r="X683" i="18"/>
  <c r="W683" i="18"/>
  <c r="Y682" i="18"/>
  <c r="X682" i="18"/>
  <c r="W682" i="18"/>
  <c r="Y681" i="18"/>
  <c r="X681" i="18"/>
  <c r="W681" i="18"/>
  <c r="Y680" i="18"/>
  <c r="X680" i="18"/>
  <c r="W680" i="18"/>
  <c r="Y679" i="18"/>
  <c r="X679" i="18"/>
  <c r="W679" i="18"/>
  <c r="Y678" i="18"/>
  <c r="X678" i="18"/>
  <c r="W678" i="18"/>
  <c r="Y677" i="18"/>
  <c r="X677" i="18"/>
  <c r="W677" i="18"/>
  <c r="Y676" i="18"/>
  <c r="X676" i="18"/>
  <c r="W676" i="18"/>
  <c r="Y675" i="18"/>
  <c r="X675" i="18"/>
  <c r="W675" i="18"/>
  <c r="Y674" i="18"/>
  <c r="X674" i="18"/>
  <c r="W674" i="18"/>
  <c r="Y673" i="18"/>
  <c r="X673" i="18"/>
  <c r="W673" i="18"/>
  <c r="Y672" i="18"/>
  <c r="X672" i="18"/>
  <c r="W672" i="18"/>
  <c r="Y671" i="18"/>
  <c r="X671" i="18"/>
  <c r="W671" i="18"/>
  <c r="Y670" i="18"/>
  <c r="X670" i="18"/>
  <c r="W670" i="18"/>
  <c r="Y669" i="18"/>
  <c r="X669" i="18"/>
  <c r="W669" i="18"/>
  <c r="Y668" i="18"/>
  <c r="X668" i="18"/>
  <c r="W668" i="18"/>
  <c r="Y667" i="18"/>
  <c r="X667" i="18"/>
  <c r="W667" i="18"/>
  <c r="Y666" i="18"/>
  <c r="X666" i="18"/>
  <c r="W666" i="18"/>
  <c r="Y665" i="18"/>
  <c r="X665" i="18"/>
  <c r="W665" i="18"/>
  <c r="Y664" i="18"/>
  <c r="X664" i="18"/>
  <c r="W664" i="18"/>
  <c r="Y663" i="18"/>
  <c r="X663" i="18"/>
  <c r="W663" i="18"/>
  <c r="Y662" i="18"/>
  <c r="X662" i="18"/>
  <c r="W662" i="18"/>
  <c r="Y661" i="18"/>
  <c r="X661" i="18"/>
  <c r="W661" i="18"/>
  <c r="Y660" i="18"/>
  <c r="X660" i="18"/>
  <c r="W660" i="18"/>
  <c r="Y659" i="18"/>
  <c r="X659" i="18"/>
  <c r="W659" i="18"/>
  <c r="Y658" i="18"/>
  <c r="X658" i="18"/>
  <c r="W658" i="18"/>
  <c r="Y657" i="18"/>
  <c r="X657" i="18"/>
  <c r="W657" i="18"/>
  <c r="Y656" i="18"/>
  <c r="X656" i="18"/>
  <c r="W656" i="18"/>
  <c r="Y655" i="18"/>
  <c r="X655" i="18"/>
  <c r="W655" i="18"/>
  <c r="Y654" i="18"/>
  <c r="X654" i="18"/>
  <c r="W654" i="18"/>
  <c r="Y653" i="18"/>
  <c r="X653" i="18"/>
  <c r="W653" i="18"/>
  <c r="Y652" i="18"/>
  <c r="X652" i="18"/>
  <c r="W652" i="18"/>
  <c r="Y651" i="18"/>
  <c r="X651" i="18"/>
  <c r="W651" i="18"/>
  <c r="Y650" i="18"/>
  <c r="X650" i="18"/>
  <c r="W650" i="18"/>
  <c r="Y649" i="18"/>
  <c r="X649" i="18"/>
  <c r="W649" i="18"/>
  <c r="Y648" i="18"/>
  <c r="X648" i="18"/>
  <c r="W648" i="18"/>
  <c r="Y647" i="18"/>
  <c r="X647" i="18"/>
  <c r="W647" i="18"/>
  <c r="Y646" i="18"/>
  <c r="X646" i="18"/>
  <c r="W646" i="18"/>
  <c r="Y645" i="18"/>
  <c r="X645" i="18"/>
  <c r="W645" i="18"/>
  <c r="Y644" i="18"/>
  <c r="X644" i="18"/>
  <c r="W644" i="18"/>
  <c r="Y643" i="18"/>
  <c r="X643" i="18"/>
  <c r="W643" i="18"/>
  <c r="Y642" i="18"/>
  <c r="X642" i="18"/>
  <c r="W642" i="18"/>
  <c r="Y641" i="18"/>
  <c r="X641" i="18"/>
  <c r="W641" i="18"/>
  <c r="Y640" i="18"/>
  <c r="X640" i="18"/>
  <c r="W640" i="18"/>
  <c r="Y639" i="18"/>
  <c r="X639" i="18"/>
  <c r="W639" i="18"/>
  <c r="Y638" i="18"/>
  <c r="X638" i="18"/>
  <c r="W638" i="18"/>
  <c r="Y637" i="18"/>
  <c r="X637" i="18"/>
  <c r="W637" i="18"/>
  <c r="Y636" i="18"/>
  <c r="X636" i="18"/>
  <c r="W636" i="18"/>
  <c r="Y635" i="18"/>
  <c r="X635" i="18"/>
  <c r="W635" i="18"/>
  <c r="Y634" i="18"/>
  <c r="X634" i="18"/>
  <c r="W634" i="18"/>
  <c r="Y633" i="18"/>
  <c r="X633" i="18"/>
  <c r="W633" i="18"/>
  <c r="Y632" i="18"/>
  <c r="X632" i="18"/>
  <c r="W632" i="18"/>
  <c r="Y631" i="18"/>
  <c r="X631" i="18"/>
  <c r="W631" i="18"/>
  <c r="Y630" i="18"/>
  <c r="X630" i="18"/>
  <c r="W630" i="18"/>
  <c r="Y629" i="18"/>
  <c r="X629" i="18"/>
  <c r="W629" i="18"/>
  <c r="Y628" i="18"/>
  <c r="X628" i="18"/>
  <c r="W628" i="18"/>
  <c r="Y627" i="18"/>
  <c r="X627" i="18"/>
  <c r="W627" i="18"/>
  <c r="Y626" i="18"/>
  <c r="X626" i="18"/>
  <c r="W626" i="18"/>
  <c r="Y625" i="18"/>
  <c r="X625" i="18"/>
  <c r="W625" i="18"/>
  <c r="Y624" i="18"/>
  <c r="X624" i="18"/>
  <c r="W624" i="18"/>
  <c r="Y623" i="18"/>
  <c r="X623" i="18"/>
  <c r="W623" i="18"/>
  <c r="Y622" i="18"/>
  <c r="X622" i="18"/>
  <c r="W622" i="18"/>
  <c r="Y621" i="18"/>
  <c r="X621" i="18"/>
  <c r="W621" i="18"/>
  <c r="Y620" i="18"/>
  <c r="X620" i="18"/>
  <c r="W620" i="18"/>
  <c r="Y619" i="18"/>
  <c r="X619" i="18"/>
  <c r="W619" i="18"/>
  <c r="Y618" i="18"/>
  <c r="X618" i="18"/>
  <c r="W618" i="18"/>
  <c r="Y617" i="18"/>
  <c r="X617" i="18"/>
  <c r="W617" i="18"/>
  <c r="Y616" i="18"/>
  <c r="X616" i="18"/>
  <c r="W616" i="18"/>
  <c r="Y615" i="18"/>
  <c r="X615" i="18"/>
  <c r="W615" i="18"/>
  <c r="Y614" i="18"/>
  <c r="X614" i="18"/>
  <c r="W614" i="18"/>
  <c r="Y613" i="18"/>
  <c r="X613" i="18"/>
  <c r="W613" i="18"/>
  <c r="Y612" i="18"/>
  <c r="X612" i="18"/>
  <c r="W612" i="18"/>
  <c r="Y611" i="18"/>
  <c r="X611" i="18"/>
  <c r="W611" i="18"/>
  <c r="Y610" i="18"/>
  <c r="X610" i="18"/>
  <c r="W610" i="18"/>
  <c r="Y609" i="18"/>
  <c r="X609" i="18"/>
  <c r="W609" i="18"/>
  <c r="Y608" i="18"/>
  <c r="X608" i="18"/>
  <c r="W608" i="18"/>
  <c r="Y607" i="18"/>
  <c r="X607" i="18"/>
  <c r="W607" i="18"/>
  <c r="Y606" i="18"/>
  <c r="X606" i="18"/>
  <c r="W606" i="18"/>
  <c r="Y605" i="18"/>
  <c r="X605" i="18"/>
  <c r="W605" i="18"/>
  <c r="Y604" i="18"/>
  <c r="X604" i="18"/>
  <c r="W604" i="18"/>
  <c r="Y603" i="18"/>
  <c r="X603" i="18"/>
  <c r="W603" i="18"/>
  <c r="Y602" i="18"/>
  <c r="X602" i="18"/>
  <c r="W602" i="18"/>
  <c r="Y601" i="18"/>
  <c r="X601" i="18"/>
  <c r="W601" i="18"/>
  <c r="Y600" i="18"/>
  <c r="X600" i="18"/>
  <c r="W600" i="18"/>
  <c r="Y599" i="18"/>
  <c r="X599" i="18"/>
  <c r="W599" i="18"/>
  <c r="Y598" i="18"/>
  <c r="X598" i="18"/>
  <c r="W598" i="18"/>
  <c r="Y597" i="18"/>
  <c r="X597" i="18"/>
  <c r="W597" i="18"/>
  <c r="Y596" i="18"/>
  <c r="X596" i="18"/>
  <c r="W596" i="18"/>
  <c r="Y595" i="18"/>
  <c r="X595" i="18"/>
  <c r="W595" i="18"/>
  <c r="Y594" i="18"/>
  <c r="X594" i="18"/>
  <c r="W594" i="18"/>
  <c r="Y593" i="18"/>
  <c r="X593" i="18"/>
  <c r="W593" i="18"/>
  <c r="Y592" i="18"/>
  <c r="X592" i="18"/>
  <c r="W592" i="18"/>
  <c r="Y591" i="18"/>
  <c r="X591" i="18"/>
  <c r="W591" i="18"/>
  <c r="Y590" i="18"/>
  <c r="X590" i="18"/>
  <c r="W590" i="18"/>
  <c r="Y589" i="18"/>
  <c r="X589" i="18"/>
  <c r="W589" i="18"/>
  <c r="Y588" i="18"/>
  <c r="X588" i="18"/>
  <c r="W588" i="18"/>
  <c r="Y587" i="18"/>
  <c r="X587" i="18"/>
  <c r="W587" i="18"/>
  <c r="Y586" i="18"/>
  <c r="X586" i="18"/>
  <c r="W586" i="18"/>
  <c r="Y585" i="18"/>
  <c r="X585" i="18"/>
  <c r="W585" i="18"/>
  <c r="Y584" i="18"/>
  <c r="X584" i="18"/>
  <c r="W584" i="18"/>
  <c r="Y583" i="18"/>
  <c r="X583" i="18"/>
  <c r="W583" i="18"/>
  <c r="Y582" i="18"/>
  <c r="X582" i="18"/>
  <c r="W582" i="18"/>
  <c r="Y581" i="18"/>
  <c r="X581" i="18"/>
  <c r="W581" i="18"/>
  <c r="Y580" i="18"/>
  <c r="X580" i="18"/>
  <c r="W580" i="18"/>
  <c r="Y579" i="18"/>
  <c r="X579" i="18"/>
  <c r="W579" i="18"/>
  <c r="Y578" i="18"/>
  <c r="X578" i="18"/>
  <c r="W578" i="18"/>
  <c r="Y577" i="18"/>
  <c r="X577" i="18"/>
  <c r="W577" i="18"/>
  <c r="Y576" i="18"/>
  <c r="X576" i="18"/>
  <c r="W576" i="18"/>
  <c r="Y575" i="18"/>
  <c r="X575" i="18"/>
  <c r="W575" i="18"/>
  <c r="Y574" i="18"/>
  <c r="X574" i="18"/>
  <c r="W574" i="18"/>
  <c r="Y573" i="18"/>
  <c r="X573" i="18"/>
  <c r="W573" i="18"/>
  <c r="Y572" i="18"/>
  <c r="X572" i="18"/>
  <c r="W572" i="18"/>
  <c r="Y571" i="18"/>
  <c r="X571" i="18"/>
  <c r="W571" i="18"/>
  <c r="Y570" i="18"/>
  <c r="X570" i="18"/>
  <c r="W570" i="18"/>
  <c r="Y569" i="18"/>
  <c r="X569" i="18"/>
  <c r="W569" i="18"/>
  <c r="Y568" i="18"/>
  <c r="X568" i="18"/>
  <c r="W568" i="18"/>
  <c r="Y567" i="18"/>
  <c r="X567" i="18"/>
  <c r="W567" i="18"/>
  <c r="Y566" i="18"/>
  <c r="X566" i="18"/>
  <c r="W566" i="18"/>
  <c r="Y560" i="18"/>
  <c r="X560" i="18"/>
  <c r="W560" i="18"/>
  <c r="Y558" i="18"/>
  <c r="X558" i="18"/>
  <c r="W558" i="18"/>
  <c r="Y557" i="18"/>
  <c r="X557" i="18"/>
  <c r="W557" i="18"/>
  <c r="Y556" i="18"/>
  <c r="X556" i="18"/>
  <c r="W556" i="18"/>
  <c r="Y555" i="18"/>
  <c r="X555" i="18"/>
  <c r="W555" i="18"/>
  <c r="Y554" i="18"/>
  <c r="X554" i="18"/>
  <c r="W554" i="18"/>
  <c r="Y553" i="18"/>
  <c r="X553" i="18"/>
  <c r="W553" i="18"/>
  <c r="Y552" i="18"/>
  <c r="X552" i="18"/>
  <c r="W552" i="18"/>
  <c r="Y551" i="18"/>
  <c r="X551" i="18"/>
  <c r="W551" i="18"/>
  <c r="Y550" i="18"/>
  <c r="X550" i="18"/>
  <c r="W550" i="18"/>
  <c r="Y549" i="18"/>
  <c r="X549" i="18"/>
  <c r="W549" i="18"/>
  <c r="Y548" i="18"/>
  <c r="X548" i="18"/>
  <c r="W548" i="18"/>
  <c r="Y547" i="18"/>
  <c r="X547" i="18"/>
  <c r="W547" i="18"/>
  <c r="Y546" i="18"/>
  <c r="X546" i="18"/>
  <c r="W546" i="18"/>
  <c r="Y545" i="18"/>
  <c r="X545" i="18"/>
  <c r="W545" i="18"/>
  <c r="Y544" i="18"/>
  <c r="X544" i="18"/>
  <c r="W544" i="18"/>
  <c r="Y543" i="18"/>
  <c r="X543" i="18"/>
  <c r="W543" i="18"/>
  <c r="Y542" i="18"/>
  <c r="X542" i="18"/>
  <c r="W542" i="18"/>
  <c r="Y541" i="18"/>
  <c r="X541" i="18"/>
  <c r="W541" i="18"/>
  <c r="Y540" i="18"/>
  <c r="X540" i="18"/>
  <c r="W540" i="18"/>
  <c r="Y539" i="18"/>
  <c r="X539" i="18"/>
  <c r="W539" i="18"/>
  <c r="Y538" i="18"/>
  <c r="X538" i="18"/>
  <c r="W538" i="18"/>
  <c r="Y537" i="18"/>
  <c r="X537" i="18"/>
  <c r="W537" i="18"/>
  <c r="Y536" i="18"/>
  <c r="X536" i="18"/>
  <c r="W536" i="18"/>
  <c r="Y535" i="18"/>
  <c r="X535" i="18"/>
  <c r="W535" i="18"/>
  <c r="Y534" i="18"/>
  <c r="X534" i="18"/>
  <c r="W534" i="18"/>
  <c r="Y533" i="18"/>
  <c r="X533" i="18"/>
  <c r="W533" i="18"/>
  <c r="Y532" i="18"/>
  <c r="X532" i="18"/>
  <c r="W532" i="18"/>
  <c r="Y531" i="18"/>
  <c r="X531" i="18"/>
  <c r="W531" i="18"/>
  <c r="Y530" i="18"/>
  <c r="X530" i="18"/>
  <c r="W530" i="18"/>
  <c r="Y529" i="18"/>
  <c r="X529" i="18"/>
  <c r="W529" i="18"/>
  <c r="Y528" i="18"/>
  <c r="X528" i="18"/>
  <c r="W528" i="18"/>
  <c r="Y527" i="18"/>
  <c r="X527" i="18"/>
  <c r="W527" i="18"/>
  <c r="Y526" i="18"/>
  <c r="X526" i="18"/>
  <c r="W526" i="18"/>
  <c r="Y525" i="18"/>
  <c r="X525" i="18"/>
  <c r="W525" i="18"/>
  <c r="Y524" i="18"/>
  <c r="X524" i="18"/>
  <c r="W524" i="18"/>
  <c r="Y523" i="18"/>
  <c r="X523" i="18"/>
  <c r="W523" i="18"/>
  <c r="Y522" i="18"/>
  <c r="X522" i="18"/>
  <c r="W522" i="18"/>
  <c r="Y521" i="18"/>
  <c r="X521" i="18"/>
  <c r="W521" i="18"/>
  <c r="Y520" i="18"/>
  <c r="X520" i="18"/>
  <c r="W520" i="18"/>
  <c r="Y519" i="18"/>
  <c r="X519" i="18"/>
  <c r="W519" i="18"/>
  <c r="Y518" i="18"/>
  <c r="X518" i="18"/>
  <c r="W518" i="18"/>
  <c r="Y517" i="18"/>
  <c r="X517" i="18"/>
  <c r="W517" i="18"/>
  <c r="Y516" i="18"/>
  <c r="X516" i="18"/>
  <c r="W516" i="18"/>
  <c r="Y515" i="18"/>
  <c r="X515" i="18"/>
  <c r="W515" i="18"/>
  <c r="Y514" i="18"/>
  <c r="X514" i="18"/>
  <c r="W514" i="18"/>
  <c r="Y513" i="18"/>
  <c r="X513" i="18"/>
  <c r="W513" i="18"/>
  <c r="Y512" i="18"/>
  <c r="X512" i="18"/>
  <c r="W512" i="18"/>
  <c r="Y511" i="18"/>
  <c r="X511" i="18"/>
  <c r="W511" i="18"/>
  <c r="Y510" i="18"/>
  <c r="X510" i="18"/>
  <c r="W510" i="18"/>
  <c r="Y509" i="18"/>
  <c r="X509" i="18"/>
  <c r="W509" i="18"/>
  <c r="Y508" i="18"/>
  <c r="X508" i="18"/>
  <c r="W508" i="18"/>
  <c r="Y507" i="18"/>
  <c r="X507" i="18"/>
  <c r="W507" i="18"/>
  <c r="Y506" i="18"/>
  <c r="X506" i="18"/>
  <c r="W506" i="18"/>
  <c r="Y505" i="18"/>
  <c r="X505" i="18"/>
  <c r="W505" i="18"/>
  <c r="Y504" i="18"/>
  <c r="X504" i="18"/>
  <c r="W504" i="18"/>
  <c r="Y503" i="18"/>
  <c r="X503" i="18"/>
  <c r="W503" i="18"/>
  <c r="Y502" i="18"/>
  <c r="X502" i="18"/>
  <c r="W502" i="18"/>
  <c r="Y501" i="18"/>
  <c r="X501" i="18"/>
  <c r="W501" i="18"/>
  <c r="Y500" i="18"/>
  <c r="X500" i="18"/>
  <c r="W500" i="18"/>
  <c r="Y499" i="18"/>
  <c r="X499" i="18"/>
  <c r="W499" i="18"/>
  <c r="Y498" i="18"/>
  <c r="X498" i="18"/>
  <c r="W498" i="18"/>
  <c r="Y497" i="18"/>
  <c r="X497" i="18"/>
  <c r="W497" i="18"/>
  <c r="Y496" i="18"/>
  <c r="X496" i="18"/>
  <c r="W496" i="18"/>
  <c r="Y495" i="18"/>
  <c r="X495" i="18"/>
  <c r="W495" i="18"/>
  <c r="Y494" i="18"/>
  <c r="X494" i="18"/>
  <c r="W494" i="18"/>
  <c r="Y493" i="18"/>
  <c r="X493" i="18"/>
  <c r="W493" i="18"/>
  <c r="Y491" i="18"/>
  <c r="X491" i="18"/>
  <c r="W491" i="18"/>
  <c r="Y490" i="18"/>
  <c r="X490" i="18"/>
  <c r="W490" i="18"/>
  <c r="Y489" i="18"/>
  <c r="X489" i="18"/>
  <c r="W489" i="18"/>
  <c r="Y488" i="18"/>
  <c r="X488" i="18"/>
  <c r="W488" i="18"/>
  <c r="Y487" i="18"/>
  <c r="X487" i="18"/>
  <c r="W487" i="18"/>
  <c r="Y486" i="18"/>
  <c r="X486" i="18"/>
  <c r="W486" i="18"/>
  <c r="Y485" i="18"/>
  <c r="X485" i="18"/>
  <c r="W485" i="18"/>
  <c r="Y484" i="18"/>
  <c r="X484" i="18"/>
  <c r="W484" i="18"/>
  <c r="Y483" i="18"/>
  <c r="X483" i="18"/>
  <c r="W483" i="18"/>
  <c r="Y482" i="18"/>
  <c r="X482" i="18"/>
  <c r="W482" i="18"/>
  <c r="Y479" i="18"/>
  <c r="X479" i="18"/>
  <c r="W479" i="18"/>
  <c r="Y478" i="18"/>
  <c r="X478" i="18"/>
  <c r="W478" i="18"/>
  <c r="Y477" i="18"/>
  <c r="X477" i="18"/>
  <c r="W477" i="18"/>
  <c r="Y476" i="18"/>
  <c r="X476" i="18"/>
  <c r="W476" i="18"/>
  <c r="Y475" i="18"/>
  <c r="X475" i="18"/>
  <c r="W475" i="18"/>
  <c r="Y474" i="18"/>
  <c r="X474" i="18"/>
  <c r="W474" i="18"/>
  <c r="Y473" i="18"/>
  <c r="X473" i="18"/>
  <c r="W473" i="18"/>
  <c r="Y472" i="18"/>
  <c r="X472" i="18"/>
  <c r="W472" i="18"/>
  <c r="Y471" i="18"/>
  <c r="X471" i="18"/>
  <c r="W471" i="18"/>
  <c r="Y470" i="18"/>
  <c r="X470" i="18"/>
  <c r="W470" i="18"/>
  <c r="Y469" i="18"/>
  <c r="X469" i="18"/>
  <c r="W469" i="18"/>
  <c r="Y468" i="18"/>
  <c r="X468" i="18"/>
  <c r="W468" i="18"/>
  <c r="Y467" i="18"/>
  <c r="X467" i="18"/>
  <c r="W467" i="18"/>
  <c r="Y466" i="18"/>
  <c r="X466" i="18"/>
  <c r="W466" i="18"/>
  <c r="Y465" i="18"/>
  <c r="X465" i="18"/>
  <c r="W465" i="18"/>
  <c r="Y464" i="18"/>
  <c r="X464" i="18"/>
  <c r="W464" i="18"/>
  <c r="Y463" i="18"/>
  <c r="X463" i="18"/>
  <c r="W463" i="18"/>
  <c r="Y462" i="18"/>
  <c r="X462" i="18"/>
  <c r="W462" i="18"/>
  <c r="Y461" i="18"/>
  <c r="X461" i="18"/>
  <c r="W461" i="18"/>
  <c r="Y460" i="18"/>
  <c r="X460" i="18"/>
  <c r="W460" i="18"/>
  <c r="Y459" i="18"/>
  <c r="X459" i="18"/>
  <c r="W459" i="18"/>
  <c r="Y458" i="18"/>
  <c r="X458" i="18"/>
  <c r="W458" i="18"/>
  <c r="Y457" i="18"/>
  <c r="X457" i="18"/>
  <c r="W457" i="18"/>
  <c r="Y456" i="18"/>
  <c r="X456" i="18"/>
  <c r="W456" i="18"/>
  <c r="Y455" i="18"/>
  <c r="X455" i="18"/>
  <c r="W455" i="18"/>
  <c r="Y454" i="18"/>
  <c r="X454" i="18"/>
  <c r="W454" i="18"/>
  <c r="Y453" i="18"/>
  <c r="X453" i="18"/>
  <c r="W453" i="18"/>
  <c r="Y452" i="18"/>
  <c r="X452" i="18"/>
  <c r="W452" i="18"/>
  <c r="Y451" i="18"/>
  <c r="X451" i="18"/>
  <c r="W451" i="18"/>
  <c r="Y450" i="18"/>
  <c r="X450" i="18"/>
  <c r="W450" i="18"/>
  <c r="Y449" i="18"/>
  <c r="X449" i="18"/>
  <c r="W449" i="18"/>
  <c r="Y448" i="18"/>
  <c r="X448" i="18"/>
  <c r="W448" i="18"/>
  <c r="Y447" i="18"/>
  <c r="X447" i="18"/>
  <c r="W447" i="18"/>
  <c r="Y446" i="18"/>
  <c r="X446" i="18"/>
  <c r="W446" i="18"/>
  <c r="Y445" i="18"/>
  <c r="X445" i="18"/>
  <c r="W445" i="18"/>
  <c r="Y444" i="18"/>
  <c r="X444" i="18"/>
  <c r="W444" i="18"/>
  <c r="Y443" i="18"/>
  <c r="X443" i="18"/>
  <c r="W443" i="18"/>
  <c r="Y442" i="18"/>
  <c r="X442" i="18"/>
  <c r="W442" i="18"/>
  <c r="Y441" i="18"/>
  <c r="X441" i="18"/>
  <c r="W441" i="18"/>
  <c r="Y440" i="18"/>
  <c r="X440" i="18"/>
  <c r="W440" i="18"/>
  <c r="Y439" i="18"/>
  <c r="X439" i="18"/>
  <c r="W439" i="18"/>
  <c r="Y438" i="18"/>
  <c r="X438" i="18"/>
  <c r="W438" i="18"/>
  <c r="Y437" i="18"/>
  <c r="X437" i="18"/>
  <c r="W437" i="18"/>
  <c r="Y436" i="18"/>
  <c r="X436" i="18"/>
  <c r="W436" i="18"/>
  <c r="Y435" i="18"/>
  <c r="X435" i="18"/>
  <c r="W435" i="18"/>
  <c r="Y434" i="18"/>
  <c r="X434" i="18"/>
  <c r="W434" i="18"/>
  <c r="Y433" i="18"/>
  <c r="X433" i="18"/>
  <c r="W433" i="18"/>
  <c r="Y432" i="18"/>
  <c r="X432" i="18"/>
  <c r="W432" i="18"/>
  <c r="Y431" i="18"/>
  <c r="X431" i="18"/>
  <c r="W431" i="18"/>
  <c r="Y430" i="18"/>
  <c r="X430" i="18"/>
  <c r="W430" i="18"/>
  <c r="Y429" i="18"/>
  <c r="X429" i="18"/>
  <c r="W429" i="18"/>
  <c r="Y428" i="18"/>
  <c r="X428" i="18"/>
  <c r="W428" i="18"/>
  <c r="Y427" i="18"/>
  <c r="X427" i="18"/>
  <c r="W427" i="18"/>
  <c r="Y426" i="18"/>
  <c r="X426" i="18"/>
  <c r="W426" i="18"/>
  <c r="Y425" i="18"/>
  <c r="X425" i="18"/>
  <c r="W425" i="18"/>
  <c r="Y424" i="18"/>
  <c r="X424" i="18"/>
  <c r="W424" i="18"/>
  <c r="Y423" i="18"/>
  <c r="X423" i="18"/>
  <c r="W423" i="18"/>
  <c r="Y422" i="18"/>
  <c r="X422" i="18"/>
  <c r="W422" i="18"/>
  <c r="Y421" i="18"/>
  <c r="X421" i="18"/>
  <c r="W421" i="18"/>
  <c r="Y420" i="18"/>
  <c r="X420" i="18"/>
  <c r="W420" i="18"/>
  <c r="Y419" i="18"/>
  <c r="X419" i="18"/>
  <c r="W419" i="18"/>
  <c r="Y418" i="18"/>
  <c r="X418" i="18"/>
  <c r="W418" i="18"/>
  <c r="Y417" i="18"/>
  <c r="X417" i="18"/>
  <c r="W417" i="18"/>
  <c r="Y416" i="18"/>
  <c r="X416" i="18"/>
  <c r="W416" i="18"/>
  <c r="Y415" i="18"/>
  <c r="X415" i="18"/>
  <c r="W415" i="18"/>
  <c r="Y414" i="18"/>
  <c r="X414" i="18"/>
  <c r="W414" i="18"/>
  <c r="Y413" i="18"/>
  <c r="X413" i="18"/>
  <c r="W413" i="18"/>
  <c r="Y412" i="18"/>
  <c r="X412" i="18"/>
  <c r="W412" i="18"/>
  <c r="Y411" i="18"/>
  <c r="X411" i="18"/>
  <c r="W411" i="18"/>
  <c r="Y410" i="18"/>
  <c r="X410" i="18"/>
  <c r="W410" i="18"/>
  <c r="Y409" i="18"/>
  <c r="X409" i="18"/>
  <c r="W409" i="18"/>
  <c r="Y408" i="18"/>
  <c r="X408" i="18"/>
  <c r="W408" i="18"/>
  <c r="Y407" i="18"/>
  <c r="X407" i="18"/>
  <c r="W407" i="18"/>
  <c r="Y406" i="18"/>
  <c r="X406" i="18"/>
  <c r="W406" i="18"/>
  <c r="Y405" i="18"/>
  <c r="X405" i="18"/>
  <c r="W405" i="18"/>
  <c r="Y404" i="18"/>
  <c r="X404" i="18"/>
  <c r="W404" i="18"/>
  <c r="Y403" i="18"/>
  <c r="X403" i="18"/>
  <c r="W403" i="18"/>
  <c r="Y402" i="18"/>
  <c r="X402" i="18"/>
  <c r="W402" i="18"/>
  <c r="Y401" i="18"/>
  <c r="X401" i="18"/>
  <c r="W401" i="18"/>
  <c r="Y400" i="18"/>
  <c r="X400" i="18"/>
  <c r="W400" i="18"/>
  <c r="Y399" i="18"/>
  <c r="X399" i="18"/>
  <c r="W399" i="18"/>
  <c r="Y398" i="18"/>
  <c r="X398" i="18"/>
  <c r="W398" i="18"/>
  <c r="Y397" i="18"/>
  <c r="X397" i="18"/>
  <c r="W397" i="18"/>
  <c r="Y396" i="18"/>
  <c r="X396" i="18"/>
  <c r="W396" i="18"/>
  <c r="Y395" i="18"/>
  <c r="X395" i="18"/>
  <c r="W395" i="18"/>
  <c r="Y394" i="18"/>
  <c r="X394" i="18"/>
  <c r="W394" i="18"/>
  <c r="Y393" i="18"/>
  <c r="X393" i="18"/>
  <c r="W393" i="18"/>
  <c r="Y392" i="18"/>
  <c r="X392" i="18"/>
  <c r="W392" i="18"/>
  <c r="Y391" i="18"/>
  <c r="X391" i="18"/>
  <c r="W391" i="18"/>
  <c r="Y390" i="18"/>
  <c r="X390" i="18"/>
  <c r="W390" i="18"/>
  <c r="Y389" i="18"/>
  <c r="X389" i="18"/>
  <c r="W389" i="18"/>
  <c r="Y388" i="18"/>
  <c r="X388" i="18"/>
  <c r="W388" i="18"/>
  <c r="Y387" i="18"/>
  <c r="X387" i="18"/>
  <c r="W387" i="18"/>
  <c r="Y386" i="18"/>
  <c r="X386" i="18"/>
  <c r="W386" i="18"/>
  <c r="Y385" i="18"/>
  <c r="X385" i="18"/>
  <c r="W385" i="18"/>
  <c r="Y384" i="18"/>
  <c r="X384" i="18"/>
  <c r="W384" i="18"/>
  <c r="Y383" i="18"/>
  <c r="X383" i="18"/>
  <c r="W383" i="18"/>
  <c r="Y382" i="18"/>
  <c r="X382" i="18"/>
  <c r="W382" i="18"/>
  <c r="Y381" i="18"/>
  <c r="X381" i="18"/>
  <c r="W381" i="18"/>
  <c r="Y380" i="18"/>
  <c r="X380" i="18"/>
  <c r="W380" i="18"/>
  <c r="Y379" i="18"/>
  <c r="X379" i="18"/>
  <c r="W379" i="18"/>
  <c r="Y378" i="18"/>
  <c r="X378" i="18"/>
  <c r="W378" i="18"/>
  <c r="Y377" i="18"/>
  <c r="X377" i="18"/>
  <c r="W377" i="18"/>
  <c r="Y376" i="18"/>
  <c r="X376" i="18"/>
  <c r="W376" i="18"/>
  <c r="Y375" i="18"/>
  <c r="X375" i="18"/>
  <c r="W375" i="18"/>
  <c r="Y374" i="18"/>
  <c r="X374" i="18"/>
  <c r="W374" i="18"/>
  <c r="Y373" i="18"/>
  <c r="X373" i="18"/>
  <c r="W373" i="18"/>
  <c r="Y372" i="18"/>
  <c r="X372" i="18"/>
  <c r="W372" i="18"/>
  <c r="Y371" i="18"/>
  <c r="X371" i="18"/>
  <c r="W371" i="18"/>
  <c r="Y370" i="18"/>
  <c r="X370" i="18"/>
  <c r="W370" i="18"/>
  <c r="Y369" i="18"/>
  <c r="X369" i="18"/>
  <c r="W369" i="18"/>
  <c r="Y368" i="18"/>
  <c r="X368" i="18"/>
  <c r="W368" i="18"/>
  <c r="Y367" i="18"/>
  <c r="X367" i="18"/>
  <c r="W367" i="18"/>
  <c r="Y366" i="18"/>
  <c r="X366" i="18"/>
  <c r="W366" i="18"/>
  <c r="Y365" i="18"/>
  <c r="X365" i="18"/>
  <c r="W365" i="18"/>
  <c r="Y364" i="18"/>
  <c r="X364" i="18"/>
  <c r="W364" i="18"/>
  <c r="Y363" i="18"/>
  <c r="X363" i="18"/>
  <c r="W363" i="18"/>
  <c r="Y362" i="18"/>
  <c r="X362" i="18"/>
  <c r="W362" i="18"/>
  <c r="Y361" i="18"/>
  <c r="X361" i="18"/>
  <c r="W361" i="18"/>
  <c r="Y360" i="18"/>
  <c r="X360" i="18"/>
  <c r="W360" i="18"/>
  <c r="Y359" i="18"/>
  <c r="X359" i="18"/>
  <c r="W359" i="18"/>
  <c r="Y358" i="18"/>
  <c r="X358" i="18"/>
  <c r="W358" i="18"/>
  <c r="Y357" i="18"/>
  <c r="X357" i="18"/>
  <c r="W357" i="18"/>
  <c r="Y356" i="18"/>
  <c r="X356" i="18"/>
  <c r="W356" i="18"/>
  <c r="Y355" i="18"/>
  <c r="X355" i="18"/>
  <c r="W355" i="18"/>
  <c r="Y354" i="18"/>
  <c r="X354" i="18"/>
  <c r="W354" i="18"/>
  <c r="Y353" i="18"/>
  <c r="X353" i="18"/>
  <c r="W353" i="18"/>
  <c r="Y352" i="18"/>
  <c r="X352" i="18"/>
  <c r="W352" i="18"/>
  <c r="Y351" i="18"/>
  <c r="X351" i="18"/>
  <c r="W351" i="18"/>
  <c r="Y350" i="18"/>
  <c r="X350" i="18"/>
  <c r="W350" i="18"/>
  <c r="Y349" i="18"/>
  <c r="X349" i="18"/>
  <c r="W349" i="18"/>
  <c r="Y348" i="18"/>
  <c r="X348" i="18"/>
  <c r="W348" i="18"/>
  <c r="Y347" i="18"/>
  <c r="X347" i="18"/>
  <c r="W347" i="18"/>
  <c r="Y346" i="18"/>
  <c r="X346" i="18"/>
  <c r="W346" i="18"/>
  <c r="Y345" i="18"/>
  <c r="X345" i="18"/>
  <c r="W345" i="18"/>
  <c r="Y344" i="18"/>
  <c r="X344" i="18"/>
  <c r="W344" i="18"/>
  <c r="Y343" i="18"/>
  <c r="X343" i="18"/>
  <c r="W343" i="18"/>
  <c r="Y342" i="18"/>
  <c r="X342" i="18"/>
  <c r="W342" i="18"/>
  <c r="Y341" i="18"/>
  <c r="X341" i="18"/>
  <c r="W341" i="18"/>
  <c r="Y340" i="18"/>
  <c r="X340" i="18"/>
  <c r="W340" i="18"/>
  <c r="Y339" i="18"/>
  <c r="X339" i="18"/>
  <c r="W339" i="18"/>
  <c r="Y338" i="18"/>
  <c r="X338" i="18"/>
  <c r="W338" i="18"/>
  <c r="Y337" i="18"/>
  <c r="X337" i="18"/>
  <c r="W337" i="18"/>
  <c r="Y336" i="18"/>
  <c r="X336" i="18"/>
  <c r="W336" i="18"/>
  <c r="Y335" i="18"/>
  <c r="X335" i="18"/>
  <c r="W335" i="18"/>
  <c r="Y334" i="18"/>
  <c r="X334" i="18"/>
  <c r="W334" i="18"/>
  <c r="Y333" i="18"/>
  <c r="X333" i="18"/>
  <c r="W333" i="18"/>
  <c r="Y332" i="18"/>
  <c r="X332" i="18"/>
  <c r="W332" i="18"/>
  <c r="Y331" i="18"/>
  <c r="X331" i="18"/>
  <c r="W331" i="18"/>
  <c r="Y330" i="18"/>
  <c r="X330" i="18"/>
  <c r="W330" i="18"/>
  <c r="Y329" i="18"/>
  <c r="X329" i="18"/>
  <c r="W329" i="18"/>
  <c r="Y328" i="18"/>
  <c r="X328" i="18"/>
  <c r="W328" i="18"/>
  <c r="Y327" i="18"/>
  <c r="X327" i="18"/>
  <c r="W327" i="18"/>
  <c r="Y326" i="18"/>
  <c r="X326" i="18"/>
  <c r="W326" i="18"/>
  <c r="Y325" i="18"/>
  <c r="X325" i="18"/>
  <c r="W325" i="18"/>
  <c r="Y324" i="18"/>
  <c r="X324" i="18"/>
  <c r="W324" i="18"/>
  <c r="Y323" i="18"/>
  <c r="X323" i="18"/>
  <c r="W323" i="18"/>
  <c r="Y322" i="18"/>
  <c r="X322" i="18"/>
  <c r="W322" i="18"/>
  <c r="Y321" i="18"/>
  <c r="X321" i="18"/>
  <c r="W321" i="18"/>
  <c r="Y320" i="18"/>
  <c r="X320" i="18"/>
  <c r="W320" i="18"/>
  <c r="Y319" i="18"/>
  <c r="X319" i="18"/>
  <c r="W319" i="18"/>
  <c r="Y318" i="18"/>
  <c r="X318" i="18"/>
  <c r="W318" i="18"/>
  <c r="Y317" i="18"/>
  <c r="X317" i="18"/>
  <c r="W317" i="18"/>
  <c r="Y316" i="18"/>
  <c r="X316" i="18"/>
  <c r="W316" i="18"/>
  <c r="Y315" i="18"/>
  <c r="X315" i="18"/>
  <c r="W315" i="18"/>
  <c r="Y314" i="18"/>
  <c r="X314" i="18"/>
  <c r="W314" i="18"/>
  <c r="Y313" i="18"/>
  <c r="X313" i="18"/>
  <c r="W313" i="18"/>
  <c r="Y312" i="18"/>
  <c r="X312" i="18"/>
  <c r="W312" i="18"/>
  <c r="Y311" i="18"/>
  <c r="X311" i="18"/>
  <c r="W311" i="18"/>
  <c r="Y310" i="18"/>
  <c r="X310" i="18"/>
  <c r="W310" i="18"/>
  <c r="Y309" i="18"/>
  <c r="X309" i="18"/>
  <c r="W309" i="18"/>
  <c r="Y308" i="18"/>
  <c r="X308" i="18"/>
  <c r="W308" i="18"/>
  <c r="Y307" i="18"/>
  <c r="X307" i="18"/>
  <c r="W307" i="18"/>
  <c r="Y306" i="18"/>
  <c r="X306" i="18"/>
  <c r="W306" i="18"/>
  <c r="Y305" i="18"/>
  <c r="X305" i="18"/>
  <c r="W305" i="18"/>
  <c r="Y304" i="18"/>
  <c r="X304" i="18"/>
  <c r="W304" i="18"/>
  <c r="Y303" i="18"/>
  <c r="X303" i="18"/>
  <c r="W303" i="18"/>
  <c r="Y302" i="18"/>
  <c r="X302" i="18"/>
  <c r="W302" i="18"/>
  <c r="Y301" i="18"/>
  <c r="X301" i="18"/>
  <c r="W301" i="18"/>
  <c r="Y300" i="18"/>
  <c r="X300" i="18"/>
  <c r="W300" i="18"/>
  <c r="Y299" i="18"/>
  <c r="X299" i="18"/>
  <c r="W299" i="18"/>
  <c r="Y298" i="18"/>
  <c r="X298" i="18"/>
  <c r="W298" i="18"/>
  <c r="Y297" i="18"/>
  <c r="X297" i="18"/>
  <c r="W297" i="18"/>
  <c r="Y296" i="18"/>
  <c r="X296" i="18"/>
  <c r="W296" i="18"/>
  <c r="Y295" i="18"/>
  <c r="X295" i="18"/>
  <c r="W295" i="18"/>
  <c r="Y294" i="18"/>
  <c r="X294" i="18"/>
  <c r="W294" i="18"/>
  <c r="Y293" i="18"/>
  <c r="X293" i="18"/>
  <c r="W293" i="18"/>
  <c r="Y292" i="18"/>
  <c r="X292" i="18"/>
  <c r="W292" i="18"/>
  <c r="Y291" i="18"/>
  <c r="X291" i="18"/>
  <c r="W291" i="18"/>
  <c r="Y290" i="18"/>
  <c r="X290" i="18"/>
  <c r="W290" i="18"/>
  <c r="Y289" i="18"/>
  <c r="X289" i="18"/>
  <c r="W289" i="18"/>
  <c r="Y288" i="18"/>
  <c r="X288" i="18"/>
  <c r="W288" i="18"/>
  <c r="Y287" i="18"/>
  <c r="X287" i="18"/>
  <c r="W287" i="18"/>
  <c r="Y286" i="18"/>
  <c r="X286" i="18"/>
  <c r="W286" i="18"/>
  <c r="Y285" i="18"/>
  <c r="X285" i="18"/>
  <c r="W285" i="18"/>
  <c r="Y284" i="18"/>
  <c r="X284" i="18"/>
  <c r="W284" i="18"/>
  <c r="Y283" i="18"/>
  <c r="X283" i="18"/>
  <c r="W283" i="18"/>
  <c r="Y282" i="18"/>
  <c r="X282" i="18"/>
  <c r="W282" i="18"/>
  <c r="Y281" i="18"/>
  <c r="X281" i="18"/>
  <c r="W281" i="18"/>
  <c r="Y280" i="18"/>
  <c r="X280" i="18"/>
  <c r="W280" i="18"/>
  <c r="Y279" i="18"/>
  <c r="X279" i="18"/>
  <c r="W279" i="18"/>
  <c r="Y278" i="18"/>
  <c r="X278" i="18"/>
  <c r="W278" i="18"/>
  <c r="Y277" i="18"/>
  <c r="X277" i="18"/>
  <c r="W277" i="18"/>
  <c r="Y276" i="18"/>
  <c r="X276" i="18"/>
  <c r="W276" i="18"/>
  <c r="Y275" i="18"/>
  <c r="X275" i="18"/>
  <c r="W275" i="18"/>
  <c r="Y274" i="18"/>
  <c r="X274" i="18"/>
  <c r="W274" i="18"/>
  <c r="Y273" i="18"/>
  <c r="X273" i="18"/>
  <c r="W273" i="18"/>
  <c r="Y272" i="18"/>
  <c r="X272" i="18"/>
  <c r="W272" i="18"/>
  <c r="Y271" i="18"/>
  <c r="X271" i="18"/>
  <c r="W271" i="18"/>
  <c r="Y270" i="18"/>
  <c r="X270" i="18"/>
  <c r="W270" i="18"/>
  <c r="Y269" i="18"/>
  <c r="X269" i="18"/>
  <c r="W269" i="18"/>
  <c r="Y268" i="18"/>
  <c r="X268" i="18"/>
  <c r="W268" i="18"/>
  <c r="Y267" i="18"/>
  <c r="X267" i="18"/>
  <c r="W267" i="18"/>
  <c r="Y266" i="18"/>
  <c r="X266" i="18"/>
  <c r="W266" i="18"/>
  <c r="Y265" i="18"/>
  <c r="X265" i="18"/>
  <c r="W265" i="18"/>
  <c r="Y264" i="18"/>
  <c r="X264" i="18"/>
  <c r="W264" i="18"/>
  <c r="Y263" i="18"/>
  <c r="X263" i="18"/>
  <c r="W263" i="18"/>
  <c r="Y262" i="18"/>
  <c r="X262" i="18"/>
  <c r="W262" i="18"/>
  <c r="Y261" i="18"/>
  <c r="X261" i="18"/>
  <c r="W261" i="18"/>
  <c r="Y260" i="18"/>
  <c r="X260" i="18"/>
  <c r="W260" i="18"/>
  <c r="Y259" i="18"/>
  <c r="X259" i="18"/>
  <c r="W259" i="18"/>
  <c r="Y258" i="18"/>
  <c r="X258" i="18"/>
  <c r="W258" i="18"/>
  <c r="Y255" i="18"/>
  <c r="X255" i="18"/>
  <c r="W255" i="18"/>
  <c r="Y253" i="18"/>
  <c r="X253" i="18"/>
  <c r="W253" i="18"/>
  <c r="Y252" i="18"/>
  <c r="X252" i="18"/>
  <c r="W252" i="18"/>
  <c r="Y251" i="18"/>
  <c r="X251" i="18"/>
  <c r="W251" i="18"/>
  <c r="Y250" i="18"/>
  <c r="X250" i="18"/>
  <c r="W250" i="18"/>
  <c r="Y249" i="18"/>
  <c r="X249" i="18"/>
  <c r="W249" i="18"/>
  <c r="Y248" i="18"/>
  <c r="X248" i="18"/>
  <c r="W248" i="18"/>
  <c r="Y247" i="18"/>
  <c r="X247" i="18"/>
  <c r="W247" i="18"/>
  <c r="Y246" i="18"/>
  <c r="X246" i="18"/>
  <c r="W246" i="18"/>
  <c r="Y245" i="18"/>
  <c r="X245" i="18"/>
  <c r="W245" i="18"/>
  <c r="Y244" i="18"/>
  <c r="X244" i="18"/>
  <c r="W244" i="18"/>
  <c r="Y243" i="18"/>
  <c r="X243" i="18"/>
  <c r="W243" i="18"/>
  <c r="Y242" i="18"/>
  <c r="X242" i="18"/>
  <c r="W242" i="18"/>
  <c r="Y241" i="18"/>
  <c r="X241" i="18"/>
  <c r="W241" i="18"/>
  <c r="Y240" i="18"/>
  <c r="X240" i="18"/>
  <c r="W240" i="18"/>
  <c r="Y239" i="18"/>
  <c r="X239" i="18"/>
  <c r="W239" i="18"/>
  <c r="Y238" i="18"/>
  <c r="X238" i="18"/>
  <c r="W238" i="18"/>
  <c r="Y237" i="18"/>
  <c r="X237" i="18"/>
  <c r="W237" i="18"/>
  <c r="Y236" i="18"/>
  <c r="X236" i="18"/>
  <c r="W236" i="18"/>
  <c r="Y235" i="18"/>
  <c r="X235" i="18"/>
  <c r="W235" i="18"/>
  <c r="Y234" i="18"/>
  <c r="X234" i="18"/>
  <c r="W234" i="18"/>
  <c r="Y233" i="18"/>
  <c r="X233" i="18"/>
  <c r="W233" i="18"/>
  <c r="Y232" i="18"/>
  <c r="X232" i="18"/>
  <c r="W232" i="18"/>
  <c r="Y231" i="18"/>
  <c r="X231" i="18"/>
  <c r="W231" i="18"/>
  <c r="Y230" i="18"/>
  <c r="X230" i="18"/>
  <c r="W230" i="18"/>
  <c r="Y229" i="18"/>
  <c r="X229" i="18"/>
  <c r="W229" i="18"/>
  <c r="Y228" i="18"/>
  <c r="X228" i="18"/>
  <c r="W228" i="18"/>
  <c r="Y227" i="18"/>
  <c r="X227" i="18"/>
  <c r="W227" i="18"/>
  <c r="Y226" i="18"/>
  <c r="X226" i="18"/>
  <c r="W226" i="18"/>
  <c r="Y225" i="18"/>
  <c r="X225" i="18"/>
  <c r="W225" i="18"/>
  <c r="Y224" i="18"/>
  <c r="X224" i="18"/>
  <c r="W224" i="18"/>
  <c r="Y223" i="18"/>
  <c r="X223" i="18"/>
  <c r="W223" i="18"/>
  <c r="Y222" i="18"/>
  <c r="X222" i="18"/>
  <c r="W222" i="18"/>
  <c r="Y221" i="18"/>
  <c r="X221" i="18"/>
  <c r="W221" i="18"/>
  <c r="Y220" i="18"/>
  <c r="X220" i="18"/>
  <c r="W220" i="18"/>
  <c r="Y219" i="18"/>
  <c r="X219" i="18"/>
  <c r="W219" i="18"/>
  <c r="Y218" i="18"/>
  <c r="X218" i="18"/>
  <c r="W218" i="18"/>
  <c r="Y217" i="18"/>
  <c r="X217" i="18"/>
  <c r="W217" i="18"/>
  <c r="Y216" i="18"/>
  <c r="X216" i="18"/>
  <c r="W216" i="18"/>
  <c r="Y215" i="18"/>
  <c r="X215" i="18"/>
  <c r="W215" i="18"/>
  <c r="Y214" i="18"/>
  <c r="X214" i="18"/>
  <c r="W214" i="18"/>
  <c r="Y213" i="18"/>
  <c r="X213" i="18"/>
  <c r="W213" i="18"/>
  <c r="Y212" i="18"/>
  <c r="X212" i="18"/>
  <c r="W212" i="18"/>
  <c r="Y211" i="18"/>
  <c r="X211" i="18"/>
  <c r="W211" i="18"/>
  <c r="Y210" i="18"/>
  <c r="X210" i="18"/>
  <c r="W210" i="18"/>
  <c r="Y209" i="18"/>
  <c r="X209" i="18"/>
  <c r="W209" i="18"/>
  <c r="Y208" i="18"/>
  <c r="X208" i="18"/>
  <c r="W208" i="18"/>
  <c r="Y207" i="18"/>
  <c r="X207" i="18"/>
  <c r="W207" i="18"/>
  <c r="Y206" i="18"/>
  <c r="X206" i="18"/>
  <c r="W206" i="18"/>
  <c r="Y205" i="18"/>
  <c r="X205" i="18"/>
  <c r="W205" i="18"/>
  <c r="Y204" i="18"/>
  <c r="X204" i="18"/>
  <c r="W204" i="18"/>
  <c r="Y203" i="18"/>
  <c r="X203" i="18"/>
  <c r="W203" i="18"/>
  <c r="Y202" i="18"/>
  <c r="X202" i="18"/>
  <c r="W202" i="18"/>
  <c r="Y201" i="18"/>
  <c r="X201" i="18"/>
  <c r="W201" i="18"/>
  <c r="Y200" i="18"/>
  <c r="X200" i="18"/>
  <c r="W200" i="18"/>
  <c r="Y199" i="18"/>
  <c r="X199" i="18"/>
  <c r="W199" i="18"/>
  <c r="Y198" i="18"/>
  <c r="X198" i="18"/>
  <c r="W198" i="18"/>
  <c r="Y197" i="18"/>
  <c r="X197" i="18"/>
  <c r="W197" i="18"/>
  <c r="Y196" i="18"/>
  <c r="X196" i="18"/>
  <c r="W196" i="18"/>
  <c r="Y195" i="18"/>
  <c r="X195" i="18"/>
  <c r="W195" i="18"/>
  <c r="Y194" i="18"/>
  <c r="X194" i="18"/>
  <c r="W194" i="18"/>
  <c r="Y193" i="18"/>
  <c r="X193" i="18"/>
  <c r="W193" i="18"/>
  <c r="Y192" i="18"/>
  <c r="X192" i="18"/>
  <c r="W192" i="18"/>
  <c r="Y191" i="18"/>
  <c r="X191" i="18"/>
  <c r="W191" i="18"/>
  <c r="Y190" i="18"/>
  <c r="X190" i="18"/>
  <c r="W190" i="18"/>
  <c r="Y189" i="18"/>
  <c r="X189" i="18"/>
  <c r="W189" i="18"/>
  <c r="Y188" i="18"/>
  <c r="X188" i="18"/>
  <c r="W188" i="18"/>
  <c r="Y187" i="18"/>
  <c r="X187" i="18"/>
  <c r="W187" i="18"/>
  <c r="Y186" i="18"/>
  <c r="X186" i="18"/>
  <c r="W186" i="18"/>
  <c r="Y185" i="18"/>
  <c r="X185" i="18"/>
  <c r="W185" i="18"/>
  <c r="Y184" i="18"/>
  <c r="X184" i="18"/>
  <c r="W184" i="18"/>
  <c r="Y183" i="18"/>
  <c r="X183" i="18"/>
  <c r="W183" i="18"/>
  <c r="Y182" i="18"/>
  <c r="X182" i="18"/>
  <c r="W182" i="18"/>
  <c r="Y181" i="18"/>
  <c r="X181" i="18"/>
  <c r="W181" i="18"/>
  <c r="Y180" i="18"/>
  <c r="X180" i="18"/>
  <c r="W180" i="18"/>
  <c r="Y179" i="18"/>
  <c r="X179" i="18"/>
  <c r="W179" i="18"/>
  <c r="Y178" i="18"/>
  <c r="X178" i="18"/>
  <c r="W178" i="18"/>
  <c r="Y177" i="18"/>
  <c r="X177" i="18"/>
  <c r="W177" i="18"/>
  <c r="Y176" i="18"/>
  <c r="X176" i="18"/>
  <c r="W176" i="18"/>
  <c r="Y175" i="18"/>
  <c r="X175" i="18"/>
  <c r="W175" i="18"/>
  <c r="Y174" i="18"/>
  <c r="X174" i="18"/>
  <c r="W174" i="18"/>
  <c r="Y173" i="18"/>
  <c r="X173" i="18"/>
  <c r="W173" i="18"/>
  <c r="Y172" i="18"/>
  <c r="X172" i="18"/>
  <c r="W172" i="18"/>
  <c r="Y171" i="18"/>
  <c r="X171" i="18"/>
  <c r="W171" i="18"/>
  <c r="Y170" i="18"/>
  <c r="X170" i="18"/>
  <c r="W170" i="18"/>
  <c r="Y169" i="18"/>
  <c r="X169" i="18"/>
  <c r="W169" i="18"/>
  <c r="Y168" i="18"/>
  <c r="X168" i="18"/>
  <c r="W168" i="18"/>
  <c r="Y167" i="18"/>
  <c r="X167" i="18"/>
  <c r="W167" i="18"/>
  <c r="Y166" i="18"/>
  <c r="X166" i="18"/>
  <c r="W166" i="18"/>
  <c r="Y165" i="18"/>
  <c r="X165" i="18"/>
  <c r="W165" i="18"/>
  <c r="Y164" i="18"/>
  <c r="X164" i="18"/>
  <c r="W164" i="18"/>
  <c r="Y163" i="18"/>
  <c r="X163" i="18"/>
  <c r="W163" i="18"/>
  <c r="Y162" i="18"/>
  <c r="X162" i="18"/>
  <c r="W162" i="18"/>
  <c r="Y161" i="18"/>
  <c r="X161" i="18"/>
  <c r="W161" i="18"/>
  <c r="Y160" i="18"/>
  <c r="X160" i="18"/>
  <c r="W160" i="18"/>
  <c r="Y159" i="18"/>
  <c r="X159" i="18"/>
  <c r="W159" i="18"/>
  <c r="Y158" i="18"/>
  <c r="X158" i="18"/>
  <c r="W158" i="18"/>
  <c r="Y157" i="18"/>
  <c r="X157" i="18"/>
  <c r="W157" i="18"/>
  <c r="Y156" i="18"/>
  <c r="X156" i="18"/>
  <c r="W156" i="18"/>
  <c r="Y155" i="18"/>
  <c r="X155" i="18"/>
  <c r="W155" i="18"/>
  <c r="Y154" i="18"/>
  <c r="X154" i="18"/>
  <c r="W154" i="18"/>
  <c r="Y153" i="18"/>
  <c r="X153" i="18"/>
  <c r="W153" i="18"/>
  <c r="Y152" i="18"/>
  <c r="X152" i="18"/>
  <c r="W152" i="18"/>
  <c r="Y151" i="18"/>
  <c r="X151" i="18"/>
  <c r="W151" i="18"/>
  <c r="Y150" i="18"/>
  <c r="X150" i="18"/>
  <c r="W150" i="18"/>
  <c r="Y149" i="18"/>
  <c r="X149" i="18"/>
  <c r="W149" i="18"/>
  <c r="Y148" i="18"/>
  <c r="X148" i="18"/>
  <c r="W148" i="18"/>
  <c r="Y147" i="18"/>
  <c r="X147" i="18"/>
  <c r="W147" i="18"/>
  <c r="Y146" i="18"/>
  <c r="X146" i="18"/>
  <c r="W146" i="18"/>
  <c r="Y145" i="18"/>
  <c r="X145" i="18"/>
  <c r="W145" i="18"/>
  <c r="Y144" i="18"/>
  <c r="X144" i="18"/>
  <c r="W144" i="18"/>
  <c r="Y142" i="18"/>
  <c r="X142" i="18"/>
  <c r="W142" i="18"/>
  <c r="Y141" i="18"/>
  <c r="X141" i="18"/>
  <c r="W141" i="18"/>
  <c r="Y140" i="18"/>
  <c r="X140" i="18"/>
  <c r="W140" i="18"/>
  <c r="Y139" i="18"/>
  <c r="X139" i="18"/>
  <c r="W139" i="18"/>
  <c r="Y138" i="18"/>
  <c r="X138" i="18"/>
  <c r="W138" i="18"/>
  <c r="Y137" i="18"/>
  <c r="X137" i="18"/>
  <c r="W137" i="18"/>
  <c r="Y136" i="18"/>
  <c r="X136" i="18"/>
  <c r="W136" i="18"/>
  <c r="Y135" i="18"/>
  <c r="X135" i="18"/>
  <c r="W135" i="18"/>
  <c r="Y134" i="18"/>
  <c r="X134" i="18"/>
  <c r="W134" i="18"/>
  <c r="Y133" i="18"/>
  <c r="X133" i="18"/>
  <c r="W133" i="18"/>
  <c r="Y132" i="18"/>
  <c r="X132" i="18"/>
  <c r="W132" i="18"/>
  <c r="Y131" i="18"/>
  <c r="X131" i="18"/>
  <c r="W131" i="18"/>
  <c r="Y130" i="18"/>
  <c r="X130" i="18"/>
  <c r="W130" i="18"/>
  <c r="Y129" i="18"/>
  <c r="X129" i="18"/>
  <c r="W129" i="18"/>
  <c r="Y128" i="18"/>
  <c r="X128" i="18"/>
  <c r="W128" i="18"/>
  <c r="Y127" i="18"/>
  <c r="X127" i="18"/>
  <c r="W127" i="18"/>
  <c r="Y126" i="18"/>
  <c r="X126" i="18"/>
  <c r="W126" i="18"/>
  <c r="Y125" i="18"/>
  <c r="X125" i="18"/>
  <c r="W125" i="18"/>
  <c r="Y124" i="18"/>
  <c r="X124" i="18"/>
  <c r="W124" i="18"/>
  <c r="Y119" i="18"/>
  <c r="X119" i="18"/>
  <c r="W119" i="18"/>
  <c r="Y118" i="18"/>
  <c r="X118" i="18"/>
  <c r="W118" i="18"/>
  <c r="Y116" i="18"/>
  <c r="X116" i="18"/>
  <c r="W116" i="18"/>
  <c r="Y115" i="18"/>
  <c r="X115" i="18"/>
  <c r="W115" i="18"/>
  <c r="Y114" i="18"/>
  <c r="X114" i="18"/>
  <c r="W114" i="18"/>
  <c r="Y113" i="18"/>
  <c r="X113" i="18"/>
  <c r="W113" i="18"/>
  <c r="Y112" i="18"/>
  <c r="X112" i="18"/>
  <c r="W112" i="18"/>
  <c r="Y111" i="18"/>
  <c r="X111" i="18"/>
  <c r="W111" i="18"/>
  <c r="Y110" i="18"/>
  <c r="X110" i="18"/>
  <c r="W110" i="18"/>
  <c r="Y109" i="18"/>
  <c r="X109" i="18"/>
  <c r="W109" i="18"/>
  <c r="Y108" i="18"/>
  <c r="X108" i="18"/>
  <c r="W108" i="18"/>
  <c r="Y107" i="18"/>
  <c r="X107" i="18"/>
  <c r="W107" i="18"/>
  <c r="Y106" i="18"/>
  <c r="X106" i="18"/>
  <c r="W106" i="18"/>
  <c r="Y105" i="18"/>
  <c r="X105" i="18"/>
  <c r="W105" i="18"/>
  <c r="Y104" i="18"/>
  <c r="X104" i="18"/>
  <c r="W104" i="18"/>
  <c r="Y103" i="18"/>
  <c r="X103" i="18"/>
  <c r="W103" i="18"/>
  <c r="Y102" i="18"/>
  <c r="X102" i="18"/>
  <c r="W102" i="18"/>
  <c r="Y101" i="18"/>
  <c r="X101" i="18"/>
  <c r="W101" i="18"/>
  <c r="Y100" i="18"/>
  <c r="X100" i="18"/>
  <c r="W100" i="18"/>
  <c r="Y99" i="18"/>
  <c r="X99" i="18"/>
  <c r="W99" i="18"/>
  <c r="Y98" i="18"/>
  <c r="X98" i="18"/>
  <c r="W98" i="18"/>
  <c r="Y97" i="18"/>
  <c r="X97" i="18"/>
  <c r="W97" i="18"/>
  <c r="Y96" i="18"/>
  <c r="X96" i="18"/>
  <c r="W96" i="18"/>
  <c r="Y95" i="18"/>
  <c r="X95" i="18"/>
  <c r="W95" i="18"/>
  <c r="Y94" i="18"/>
  <c r="X94" i="18"/>
  <c r="W94" i="18"/>
  <c r="Y93" i="18"/>
  <c r="X93" i="18"/>
  <c r="W93" i="18"/>
  <c r="Y92" i="18"/>
  <c r="X92" i="18"/>
  <c r="W92" i="18"/>
  <c r="Y91" i="18"/>
  <c r="X91" i="18"/>
  <c r="W91" i="18"/>
  <c r="Y90" i="18"/>
  <c r="X90" i="18"/>
  <c r="W90" i="18"/>
  <c r="Y89" i="18"/>
  <c r="X89" i="18"/>
  <c r="W89" i="18"/>
  <c r="Y88" i="18"/>
  <c r="X88" i="18"/>
  <c r="W88" i="18"/>
  <c r="Y87" i="18"/>
  <c r="X87" i="18"/>
  <c r="W87" i="18"/>
  <c r="Y86" i="18"/>
  <c r="X86" i="18"/>
  <c r="W86" i="18"/>
  <c r="Y85" i="18"/>
  <c r="X85" i="18"/>
  <c r="W85" i="18"/>
  <c r="Y84" i="18"/>
  <c r="X84" i="18"/>
  <c r="W84" i="18"/>
  <c r="Y83" i="18"/>
  <c r="X83" i="18"/>
  <c r="W83" i="18"/>
  <c r="Y82" i="18"/>
  <c r="X82" i="18"/>
  <c r="W82" i="18"/>
  <c r="Y81" i="18"/>
  <c r="X81" i="18"/>
  <c r="W81" i="18"/>
  <c r="Y80" i="18"/>
  <c r="X80" i="18"/>
  <c r="W80" i="18"/>
  <c r="Y79" i="18"/>
  <c r="X79" i="18"/>
  <c r="W79" i="18"/>
  <c r="Y78" i="18"/>
  <c r="X78" i="18"/>
  <c r="W78" i="18"/>
  <c r="Y77" i="18"/>
  <c r="X77" i="18"/>
  <c r="W77" i="18"/>
  <c r="Y76" i="18"/>
  <c r="X76" i="18"/>
  <c r="W76" i="18"/>
  <c r="Y75" i="18"/>
  <c r="X75" i="18"/>
  <c r="W75" i="18"/>
  <c r="Y74" i="18"/>
  <c r="X74" i="18"/>
  <c r="W74" i="18"/>
  <c r="Y73" i="18"/>
  <c r="X73" i="18"/>
  <c r="W73" i="18"/>
  <c r="Y72" i="18"/>
  <c r="X72" i="18"/>
  <c r="W72" i="18"/>
  <c r="Y71" i="18"/>
  <c r="X71" i="18"/>
  <c r="W71" i="18"/>
  <c r="Y70" i="18"/>
  <c r="X70" i="18"/>
  <c r="W70" i="18"/>
  <c r="Y69" i="18"/>
  <c r="X69" i="18"/>
  <c r="W69" i="18"/>
  <c r="Y68" i="18"/>
  <c r="X68" i="18"/>
  <c r="W68" i="18"/>
  <c r="Y66" i="18"/>
  <c r="X66" i="18"/>
  <c r="W66" i="18"/>
  <c r="Y65" i="18"/>
  <c r="X65" i="18"/>
  <c r="W65" i="18"/>
  <c r="Y64" i="18"/>
  <c r="X64" i="18"/>
  <c r="W64" i="18"/>
  <c r="Y63" i="18"/>
  <c r="X63" i="18"/>
  <c r="W63" i="18"/>
  <c r="Y62" i="18"/>
  <c r="X62" i="18"/>
  <c r="W62" i="18"/>
  <c r="Y61" i="18"/>
  <c r="X61" i="18"/>
  <c r="W61" i="18"/>
  <c r="Y60" i="18"/>
  <c r="X60" i="18"/>
  <c r="W60" i="18"/>
  <c r="Y59" i="18"/>
  <c r="X59" i="18"/>
  <c r="W59" i="18"/>
  <c r="Y58" i="18"/>
  <c r="X58" i="18"/>
  <c r="W58" i="18"/>
  <c r="Y56" i="18"/>
  <c r="X56" i="18"/>
  <c r="W56" i="18"/>
  <c r="Y55" i="18"/>
  <c r="X55" i="18"/>
  <c r="W55" i="18"/>
  <c r="Y54" i="18"/>
  <c r="X54" i="18"/>
  <c r="W54" i="18"/>
  <c r="Y53" i="18"/>
  <c r="X53" i="18"/>
  <c r="W53" i="18"/>
  <c r="Y52" i="18"/>
  <c r="X52" i="18"/>
  <c r="W52" i="18"/>
  <c r="Y51" i="18"/>
  <c r="X51" i="18"/>
  <c r="W51" i="18"/>
  <c r="Y50" i="18"/>
  <c r="X50" i="18"/>
  <c r="W50" i="18"/>
  <c r="Y49" i="18"/>
  <c r="X49" i="18"/>
  <c r="W49" i="18"/>
  <c r="Y48" i="18"/>
  <c r="X48" i="18"/>
  <c r="W48" i="18"/>
  <c r="Y47" i="18"/>
  <c r="X47" i="18"/>
  <c r="W47" i="18"/>
  <c r="Y44" i="18"/>
  <c r="X44" i="18"/>
  <c r="W44" i="18"/>
  <c r="Y43" i="18"/>
  <c r="X43" i="18"/>
  <c r="W43" i="18"/>
  <c r="Y42" i="18"/>
  <c r="X42" i="18"/>
  <c r="W42" i="18"/>
  <c r="Y41" i="18"/>
  <c r="X41" i="18"/>
  <c r="W41" i="18"/>
  <c r="Y40" i="18"/>
  <c r="X40" i="18"/>
  <c r="W40" i="18"/>
  <c r="Y39" i="18"/>
  <c r="X39" i="18"/>
  <c r="W39" i="18"/>
  <c r="Y38" i="18"/>
  <c r="X38" i="18"/>
  <c r="W38" i="18"/>
  <c r="Y37" i="18"/>
  <c r="X37" i="18"/>
  <c r="W37" i="18"/>
  <c r="Y36" i="18"/>
  <c r="X36" i="18"/>
  <c r="W36" i="18"/>
  <c r="Y35" i="18"/>
  <c r="X35" i="18"/>
  <c r="W35" i="18"/>
  <c r="Y34" i="18"/>
  <c r="X34" i="18"/>
  <c r="W34" i="18"/>
  <c r="Y33" i="18"/>
  <c r="X33" i="18"/>
  <c r="W33" i="18"/>
  <c r="Y32" i="18"/>
  <c r="X32" i="18"/>
  <c r="W32" i="18"/>
  <c r="Y31" i="18"/>
  <c r="X31" i="18"/>
  <c r="W31" i="18"/>
  <c r="Y30" i="18"/>
  <c r="X30" i="18"/>
  <c r="W30" i="18"/>
  <c r="Y29" i="18"/>
  <c r="X29" i="18"/>
  <c r="W29" i="18"/>
  <c r="Y28" i="18"/>
  <c r="X28" i="18"/>
  <c r="W28" i="18"/>
  <c r="Y27" i="18"/>
  <c r="X27" i="18"/>
  <c r="W27" i="18"/>
  <c r="Y26" i="18"/>
  <c r="X26" i="18"/>
  <c r="W26" i="18"/>
  <c r="Y25" i="18"/>
  <c r="X25" i="18"/>
  <c r="W25" i="18"/>
  <c r="Y24" i="18"/>
  <c r="X24" i="18"/>
  <c r="W24" i="18"/>
  <c r="Y23" i="18"/>
  <c r="X23" i="18"/>
  <c r="W23" i="18"/>
  <c r="Y22" i="18"/>
  <c r="X22" i="18"/>
  <c r="W22" i="18"/>
  <c r="Y21" i="18"/>
  <c r="X21" i="18"/>
  <c r="W21" i="18"/>
  <c r="Y20" i="18"/>
  <c r="X20" i="18"/>
  <c r="W20" i="18"/>
  <c r="Y19" i="18"/>
  <c r="X19" i="18"/>
  <c r="W19" i="18"/>
  <c r="Y18" i="18"/>
  <c r="X18" i="18"/>
  <c r="W18" i="18"/>
  <c r="Y17" i="18"/>
  <c r="X17" i="18"/>
  <c r="W17" i="18"/>
  <c r="W16" i="18"/>
  <c r="Y16" i="18"/>
  <c r="X16" i="18"/>
  <c r="Y15" i="18"/>
  <c r="X15" i="18"/>
  <c r="W15" i="18"/>
  <c r="Y14" i="18"/>
  <c r="X14" i="18"/>
  <c r="W14" i="18"/>
  <c r="Y13" i="18"/>
  <c r="X13" i="18"/>
  <c r="W13" i="18"/>
  <c r="Y12" i="18"/>
  <c r="X12" i="18"/>
  <c r="W12" i="18"/>
  <c r="Y11" i="18"/>
  <c r="X11" i="18"/>
  <c r="W11" i="18"/>
  <c r="Y10" i="18"/>
  <c r="X10" i="18"/>
  <c r="W10" i="18"/>
  <c r="Y9" i="18"/>
  <c r="X9" i="18"/>
  <c r="W9" i="18"/>
  <c r="Y8" i="18"/>
  <c r="X8" i="18"/>
  <c r="W8" i="18"/>
  <c r="Y7" i="18"/>
  <c r="X7" i="18"/>
  <c r="W7" i="18"/>
  <c r="Y6" i="18"/>
  <c r="X6" i="18"/>
  <c r="W6" i="18"/>
  <c r="Y5" i="18"/>
  <c r="X5" i="18"/>
  <c r="W5" i="18"/>
  <c r="W4" i="18"/>
  <c r="Y4" i="18"/>
  <c r="X4" i="18"/>
  <c r="I519" i="18" l="1"/>
  <c r="I518" i="18"/>
  <c r="I517" i="18"/>
  <c r="I516" i="18"/>
  <c r="I515" i="18"/>
  <c r="I500" i="18"/>
  <c r="I499" i="18"/>
  <c r="I498" i="18"/>
  <c r="I497" i="18"/>
  <c r="I496" i="18"/>
  <c r="I726" i="18" l="1"/>
  <c r="I571" i="18"/>
  <c r="I572" i="18"/>
  <c r="J199" i="19" l="1"/>
  <c r="J198" i="19"/>
  <c r="J197" i="19"/>
  <c r="J196" i="19"/>
  <c r="J195" i="19"/>
  <c r="E194" i="19"/>
  <c r="J19" i="19"/>
  <c r="J18" i="19"/>
  <c r="J17" i="19"/>
  <c r="J16" i="19"/>
  <c r="J15" i="19"/>
  <c r="E14" i="19"/>
  <c r="E82" i="23" l="1"/>
  <c r="I57" i="18"/>
  <c r="I3" i="24" l="1"/>
  <c r="K3" i="24" s="1"/>
  <c r="L3" i="24" s="1"/>
  <c r="M3" i="24" s="1"/>
  <c r="N3" i="24" s="1"/>
  <c r="O3" i="24" s="1"/>
  <c r="P3" i="24" s="1"/>
  <c r="A81" i="22"/>
  <c r="J142" i="22" l="1"/>
  <c r="J141" i="22"/>
  <c r="J140" i="22"/>
  <c r="J139" i="22"/>
  <c r="J138" i="22"/>
  <c r="E137" i="22"/>
  <c r="J121" i="22"/>
  <c r="J120" i="22"/>
  <c r="J119" i="22"/>
  <c r="J118" i="22"/>
  <c r="J117" i="22"/>
  <c r="E116" i="22"/>
  <c r="J114" i="22"/>
  <c r="J113" i="22"/>
  <c r="J112" i="22"/>
  <c r="J111" i="22"/>
  <c r="J110" i="22"/>
  <c r="E109" i="22"/>
  <c r="J86" i="22"/>
  <c r="J85" i="22"/>
  <c r="J84" i="22"/>
  <c r="J83" i="22"/>
  <c r="J82" i="22"/>
  <c r="E81" i="22"/>
  <c r="J220" i="19"/>
  <c r="J219" i="19"/>
  <c r="J218" i="19"/>
  <c r="J217" i="19"/>
  <c r="J216" i="19"/>
  <c r="E215" i="19"/>
  <c r="J213" i="19"/>
  <c r="J212" i="19"/>
  <c r="J211" i="19"/>
  <c r="J210" i="19"/>
  <c r="J209" i="19"/>
  <c r="E208" i="19"/>
  <c r="J206" i="19"/>
  <c r="J205" i="19"/>
  <c r="J204" i="19"/>
  <c r="J203" i="19"/>
  <c r="J202" i="19"/>
  <c r="E201" i="19"/>
  <c r="J76" i="22"/>
  <c r="J75" i="22"/>
  <c r="J74" i="22"/>
  <c r="J73" i="22"/>
  <c r="J72" i="22"/>
  <c r="E71" i="22"/>
  <c r="J157" i="19"/>
  <c r="J156" i="19"/>
  <c r="J155" i="19"/>
  <c r="J154" i="19"/>
  <c r="J153" i="19"/>
  <c r="E152" i="19"/>
  <c r="J148" i="19"/>
  <c r="J147" i="19"/>
  <c r="J146" i="19"/>
  <c r="J145" i="19"/>
  <c r="J144" i="19"/>
  <c r="E143" i="19"/>
  <c r="J113" i="19"/>
  <c r="J112" i="19"/>
  <c r="J111" i="19"/>
  <c r="J110" i="19"/>
  <c r="J109" i="19"/>
  <c r="E108" i="19"/>
  <c r="J85" i="19"/>
  <c r="J84" i="19"/>
  <c r="J83" i="19"/>
  <c r="J82" i="19"/>
  <c r="J81" i="19"/>
  <c r="E80" i="19"/>
  <c r="J12" i="19"/>
  <c r="J11" i="19"/>
  <c r="J10" i="19"/>
  <c r="J9" i="19"/>
  <c r="J8" i="19"/>
  <c r="E7" i="19"/>
  <c r="I710" i="18" l="1"/>
  <c r="I203" i="18" l="1"/>
  <c r="I204" i="18"/>
  <c r="I205" i="18"/>
  <c r="I206" i="18"/>
  <c r="I207" i="18"/>
  <c r="I507" i="18" l="1"/>
  <c r="I506" i="18"/>
  <c r="I725" i="18"/>
  <c r="I724" i="18"/>
  <c r="I723" i="18"/>
  <c r="I629" i="18"/>
  <c r="I258" i="18"/>
  <c r="E105" i="22"/>
  <c r="E32" i="22"/>
  <c r="I818" i="18"/>
  <c r="I817" i="18"/>
  <c r="I816" i="18"/>
  <c r="I815" i="18"/>
  <c r="E178" i="23"/>
  <c r="E106" i="23"/>
  <c r="E32" i="23"/>
  <c r="I399" i="18"/>
  <c r="E176" i="19"/>
  <c r="I792" i="18"/>
  <c r="I793" i="18"/>
  <c r="I794" i="18"/>
  <c r="I800" i="18"/>
  <c r="I799" i="18"/>
  <c r="I798" i="18"/>
  <c r="I797" i="18"/>
  <c r="I796" i="18"/>
  <c r="E31" i="19"/>
  <c r="E104" i="19"/>
  <c r="I45" i="18"/>
  <c r="I41" i="18"/>
  <c r="I89" i="18"/>
  <c r="I88" i="18"/>
  <c r="I87" i="18"/>
  <c r="I86" i="18"/>
  <c r="I85" i="18"/>
  <c r="I143" i="18"/>
  <c r="I141" i="18"/>
  <c r="I114" i="18"/>
  <c r="I154" i="18"/>
  <c r="I153" i="18"/>
  <c r="I152" i="18"/>
  <c r="J106" i="19"/>
  <c r="J105" i="19"/>
  <c r="J104" i="19"/>
  <c r="J179" i="19" l="1"/>
  <c r="J178" i="19"/>
  <c r="J177" i="19"/>
  <c r="J176" i="19"/>
  <c r="E169" i="19"/>
  <c r="A46" i="20"/>
  <c r="E168" i="19" s="1"/>
  <c r="M409" i="18"/>
  <c r="L409" i="18"/>
  <c r="I453" i="18"/>
  <c r="I452" i="18"/>
  <c r="I451" i="18"/>
  <c r="I450" i="18"/>
  <c r="I449" i="18"/>
  <c r="I448" i="18"/>
  <c r="I446" i="18"/>
  <c r="I406" i="18"/>
  <c r="I445" i="18"/>
  <c r="I444" i="18"/>
  <c r="I443" i="18"/>
  <c r="I511" i="18" l="1"/>
  <c r="O903" i="18"/>
  <c r="O902" i="18"/>
  <c r="O901" i="18"/>
  <c r="O900" i="18"/>
  <c r="O890" i="18"/>
  <c r="O889" i="18"/>
  <c r="O888" i="18"/>
  <c r="O887" i="18"/>
  <c r="O886" i="18"/>
  <c r="O885" i="18"/>
  <c r="O884" i="18"/>
  <c r="O883" i="18"/>
  <c r="O882" i="18"/>
  <c r="O881" i="18"/>
  <c r="O880" i="18"/>
  <c r="O879" i="18"/>
  <c r="O867" i="18"/>
  <c r="O866" i="18"/>
  <c r="O865" i="18"/>
  <c r="O864" i="18"/>
  <c r="O863" i="18"/>
  <c r="O862" i="18"/>
  <c r="O861" i="18"/>
  <c r="O860" i="18"/>
  <c r="O859" i="18"/>
  <c r="O858" i="18"/>
  <c r="O857" i="18"/>
  <c r="O856" i="18"/>
  <c r="O855" i="18"/>
  <c r="O854" i="18"/>
  <c r="O853" i="18"/>
  <c r="O852" i="18"/>
  <c r="O851" i="18"/>
  <c r="O844" i="18"/>
  <c r="O843" i="18"/>
  <c r="O842" i="18"/>
  <c r="O841" i="18"/>
  <c r="O840" i="18"/>
  <c r="O839" i="18"/>
  <c r="O832" i="18"/>
  <c r="O831" i="18"/>
  <c r="O830" i="18"/>
  <c r="O829" i="18"/>
  <c r="O828" i="18"/>
  <c r="O827" i="18"/>
  <c r="O826" i="18"/>
  <c r="O825" i="18"/>
  <c r="O824" i="18"/>
  <c r="O823" i="18"/>
  <c r="O822" i="18"/>
  <c r="O821" i="18"/>
  <c r="O812" i="18"/>
  <c r="O811" i="18"/>
  <c r="O810" i="18"/>
  <c r="O809" i="18"/>
  <c r="O808" i="18"/>
  <c r="O807" i="18"/>
  <c r="O806" i="18"/>
  <c r="O805" i="18"/>
  <c r="O804" i="18"/>
  <c r="O803" i="18"/>
  <c r="O794" i="18"/>
  <c r="O793" i="18"/>
  <c r="O792" i="18"/>
  <c r="O791" i="18"/>
  <c r="O789" i="18"/>
  <c r="O788" i="18"/>
  <c r="O787" i="18"/>
  <c r="O786" i="18"/>
  <c r="O785" i="18"/>
  <c r="O784" i="18"/>
  <c r="O783" i="18"/>
  <c r="O782" i="18"/>
  <c r="O781" i="18"/>
  <c r="O780" i="18"/>
  <c r="O779" i="18"/>
  <c r="O778" i="18"/>
  <c r="O772" i="18"/>
  <c r="O771" i="18"/>
  <c r="O770" i="18"/>
  <c r="O769" i="18"/>
  <c r="O768" i="18"/>
  <c r="O767" i="18"/>
  <c r="O762" i="18"/>
  <c r="O761" i="18"/>
  <c r="O760" i="18"/>
  <c r="O759" i="18"/>
  <c r="O758" i="18"/>
  <c r="O757" i="18"/>
  <c r="O756" i="18"/>
  <c r="O755" i="18"/>
  <c r="O754" i="18"/>
  <c r="O753" i="18"/>
  <c r="O752" i="18"/>
  <c r="O751" i="18"/>
  <c r="O740" i="18"/>
  <c r="O739" i="18"/>
  <c r="O738" i="18"/>
  <c r="O737" i="18"/>
  <c r="O736" i="18"/>
  <c r="O735" i="18"/>
  <c r="O734" i="18"/>
  <c r="O733" i="18"/>
  <c r="O732" i="18"/>
  <c r="O731" i="18"/>
  <c r="O730" i="18"/>
  <c r="O729" i="18"/>
  <c r="O716" i="18"/>
  <c r="O715" i="18"/>
  <c r="O714" i="18"/>
  <c r="O713" i="18"/>
  <c r="O712" i="18"/>
  <c r="O711" i="18"/>
  <c r="O710" i="18"/>
  <c r="O709" i="18"/>
  <c r="O708" i="18"/>
  <c r="O707" i="18"/>
  <c r="O706" i="18"/>
  <c r="O705" i="18"/>
  <c r="O702" i="18"/>
  <c r="O701" i="18"/>
  <c r="O700" i="18"/>
  <c r="O699" i="18"/>
  <c r="O698" i="18"/>
  <c r="O697" i="18"/>
  <c r="O696" i="18"/>
  <c r="O695" i="18"/>
  <c r="O694" i="18"/>
  <c r="O693" i="18"/>
  <c r="O692" i="18"/>
  <c r="O691" i="18"/>
  <c r="O686" i="18"/>
  <c r="O685" i="18"/>
  <c r="O684" i="18"/>
  <c r="O683" i="18"/>
  <c r="O682" i="18"/>
  <c r="O681" i="18"/>
  <c r="O680" i="18"/>
  <c r="O679" i="18"/>
  <c r="O678" i="18"/>
  <c r="O677" i="18"/>
  <c r="O648" i="18"/>
  <c r="O647" i="18"/>
  <c r="O646" i="18"/>
  <c r="O645" i="18"/>
  <c r="O644" i="18"/>
  <c r="O643" i="18"/>
  <c r="O634" i="18"/>
  <c r="O633" i="18"/>
  <c r="O632" i="18"/>
  <c r="O631" i="18"/>
  <c r="O630" i="18"/>
  <c r="O629" i="18"/>
  <c r="O628" i="18"/>
  <c r="O621" i="18"/>
  <c r="O620" i="18"/>
  <c r="O619" i="18"/>
  <c r="O618" i="18"/>
  <c r="O617" i="18"/>
  <c r="O616" i="18"/>
  <c r="O614" i="18"/>
  <c r="O613" i="18"/>
  <c r="O612" i="18"/>
  <c r="O611" i="18"/>
  <c r="O610" i="18"/>
  <c r="O609" i="18"/>
  <c r="O608" i="18"/>
  <c r="O607" i="18"/>
  <c r="O606" i="18"/>
  <c r="O605" i="18"/>
  <c r="O604" i="18"/>
  <c r="O603" i="18"/>
  <c r="O601" i="18"/>
  <c r="O600" i="18"/>
  <c r="O599" i="18"/>
  <c r="O598" i="18"/>
  <c r="O597" i="18"/>
  <c r="O596" i="18"/>
  <c r="O595" i="18"/>
  <c r="O594" i="18"/>
  <c r="O593" i="18"/>
  <c r="O592" i="18"/>
  <c r="O591" i="18"/>
  <c r="O590" i="18"/>
  <c r="O587" i="18"/>
  <c r="O586" i="18"/>
  <c r="O585" i="18"/>
  <c r="O584" i="18"/>
  <c r="O583" i="18"/>
  <c r="O582" i="18"/>
  <c r="O581" i="18"/>
  <c r="O580" i="18"/>
  <c r="O579" i="18"/>
  <c r="O578" i="18"/>
  <c r="O577" i="18"/>
  <c r="O576" i="18"/>
  <c r="O566" i="18"/>
  <c r="O565" i="18"/>
  <c r="O564" i="18"/>
  <c r="O563" i="18"/>
  <c r="O562" i="18"/>
  <c r="O561" i="18"/>
  <c r="O560" i="18"/>
  <c r="O559" i="18"/>
  <c r="O558" i="18"/>
  <c r="O557" i="18"/>
  <c r="O556" i="18"/>
  <c r="O555" i="18"/>
  <c r="O547" i="18"/>
  <c r="O546" i="18"/>
  <c r="O545" i="18"/>
  <c r="O544" i="18"/>
  <c r="O543" i="18"/>
  <c r="O542" i="18"/>
  <c r="O519" i="18"/>
  <c r="O518" i="18"/>
  <c r="O517" i="18"/>
  <c r="O516" i="18"/>
  <c r="O515" i="18"/>
  <c r="O514" i="18"/>
  <c r="O513" i="18"/>
  <c r="O512" i="18"/>
  <c r="O511" i="18"/>
  <c r="O510" i="18"/>
  <c r="O509" i="18"/>
  <c r="O507" i="18"/>
  <c r="O506" i="18"/>
  <c r="O505" i="18"/>
  <c r="O504" i="18"/>
  <c r="O503" i="18"/>
  <c r="O502" i="18"/>
  <c r="O501" i="18"/>
  <c r="O500" i="18"/>
  <c r="O499" i="18"/>
  <c r="O498" i="18"/>
  <c r="O497" i="18"/>
  <c r="O496" i="18"/>
  <c r="O494" i="18"/>
  <c r="O493" i="18"/>
  <c r="O492" i="18"/>
  <c r="O491" i="18"/>
  <c r="O490" i="18"/>
  <c r="O489" i="18"/>
  <c r="O487" i="18"/>
  <c r="O486" i="18"/>
  <c r="O485" i="18"/>
  <c r="O484" i="18"/>
  <c r="O483" i="18"/>
  <c r="O482" i="18"/>
  <c r="O481" i="18"/>
  <c r="O480" i="18"/>
  <c r="O479" i="18"/>
  <c r="O478" i="18"/>
  <c r="O477" i="18"/>
  <c r="O476" i="18"/>
  <c r="O466" i="18"/>
  <c r="O465" i="18"/>
  <c r="O464" i="18"/>
  <c r="O463" i="18"/>
  <c r="O462" i="18"/>
  <c r="O461" i="18"/>
  <c r="O460" i="18"/>
  <c r="O459" i="18"/>
  <c r="O458" i="18"/>
  <c r="O457" i="18"/>
  <c r="O456" i="18"/>
  <c r="O455" i="18"/>
  <c r="O437" i="18"/>
  <c r="O436" i="18"/>
  <c r="O435" i="18"/>
  <c r="O434" i="18"/>
  <c r="O433" i="18"/>
  <c r="O432" i="18"/>
  <c r="O430" i="18"/>
  <c r="O429" i="18"/>
  <c r="O428" i="18"/>
  <c r="O427" i="18"/>
  <c r="O426" i="18"/>
  <c r="O425" i="18"/>
  <c r="O424" i="18"/>
  <c r="O423" i="18"/>
  <c r="O422" i="18"/>
  <c r="O421" i="18"/>
  <c r="O420" i="18"/>
  <c r="O419" i="18"/>
  <c r="O418" i="18"/>
  <c r="O414" i="18"/>
  <c r="O413" i="18"/>
  <c r="O412" i="18"/>
  <c r="O411" i="18"/>
  <c r="O410" i="18"/>
  <c r="O409" i="18"/>
  <c r="O408" i="18"/>
  <c r="O407" i="18"/>
  <c r="O406" i="18"/>
  <c r="O405" i="18"/>
  <c r="O404" i="18"/>
  <c r="O403" i="18"/>
  <c r="O397" i="18"/>
  <c r="O396" i="18"/>
  <c r="O395" i="18"/>
  <c r="O394" i="18"/>
  <c r="O393" i="18"/>
  <c r="O392" i="18"/>
  <c r="O391" i="18"/>
  <c r="O390" i="18"/>
  <c r="O389" i="18"/>
  <c r="O388" i="18"/>
  <c r="O386" i="18"/>
  <c r="O381" i="18"/>
  <c r="O380" i="18"/>
  <c r="O379" i="18"/>
  <c r="O378" i="18"/>
  <c r="O377" i="18"/>
  <c r="O376" i="18"/>
  <c r="O375" i="18"/>
  <c r="O374" i="18"/>
  <c r="O373" i="18"/>
  <c r="O372" i="18"/>
  <c r="O371" i="18"/>
  <c r="O370" i="18"/>
  <c r="O369" i="18"/>
  <c r="O368" i="18"/>
  <c r="O354" i="18"/>
  <c r="O353" i="18"/>
  <c r="O352" i="18"/>
  <c r="O351" i="18"/>
  <c r="O350" i="18"/>
  <c r="O349" i="18"/>
  <c r="O348" i="18"/>
  <c r="O347" i="18"/>
  <c r="O346" i="18"/>
  <c r="O345" i="18"/>
  <c r="O344" i="18"/>
  <c r="O343" i="18"/>
  <c r="O341" i="18"/>
  <c r="O340" i="18"/>
  <c r="O339" i="18"/>
  <c r="O338" i="18"/>
  <c r="O337" i="18"/>
  <c r="O336" i="18"/>
  <c r="O335" i="18"/>
  <c r="O334" i="18"/>
  <c r="O333" i="18"/>
  <c r="O332" i="18"/>
  <c r="O331" i="18"/>
  <c r="O330" i="18"/>
  <c r="O323" i="18"/>
  <c r="O322" i="18"/>
  <c r="O321" i="18"/>
  <c r="O320" i="18"/>
  <c r="O319" i="18"/>
  <c r="O318" i="18"/>
  <c r="O317" i="18"/>
  <c r="O316" i="18"/>
  <c r="O315" i="18"/>
  <c r="O314" i="18"/>
  <c r="O312" i="18"/>
  <c r="O311" i="18"/>
  <c r="O310" i="18"/>
  <c r="O309" i="18"/>
  <c r="O308" i="18"/>
  <c r="O307" i="18"/>
  <c r="O297" i="18"/>
  <c r="O296" i="18"/>
  <c r="O295" i="18"/>
  <c r="O294" i="18"/>
  <c r="O293" i="18"/>
  <c r="O292" i="18"/>
  <c r="O290" i="18"/>
  <c r="O289" i="18"/>
  <c r="O288" i="18"/>
  <c r="O287" i="18"/>
  <c r="O286" i="18"/>
  <c r="O285" i="18"/>
  <c r="O280" i="18"/>
  <c r="O279" i="18"/>
  <c r="O278" i="18"/>
  <c r="O277" i="18"/>
  <c r="O276" i="18"/>
  <c r="O275" i="18"/>
  <c r="O274" i="18"/>
  <c r="O273" i="18"/>
  <c r="O272" i="18"/>
  <c r="O271" i="18"/>
  <c r="O270" i="18"/>
  <c r="O269" i="18"/>
  <c r="O262" i="18"/>
  <c r="O261" i="18"/>
  <c r="O260" i="18"/>
  <c r="O259" i="18"/>
  <c r="O258" i="18"/>
  <c r="O257" i="18"/>
  <c r="O256" i="18"/>
  <c r="O255" i="18"/>
  <c r="O254" i="18"/>
  <c r="O253" i="18"/>
  <c r="O252" i="18"/>
  <c r="O251" i="18"/>
  <c r="O233" i="18"/>
  <c r="O234" i="18"/>
  <c r="O235" i="18"/>
  <c r="O236" i="18"/>
  <c r="O237" i="18"/>
  <c r="O238" i="18"/>
  <c r="O239" i="18"/>
  <c r="O240" i="18"/>
  <c r="O241" i="18"/>
  <c r="O232" i="18"/>
  <c r="O231" i="18"/>
  <c r="O230" i="18"/>
  <c r="O227" i="18"/>
  <c r="O226" i="18"/>
  <c r="O225" i="18"/>
  <c r="O224" i="18"/>
  <c r="O223" i="18"/>
  <c r="O222" i="18"/>
  <c r="O215" i="18"/>
  <c r="O214" i="18"/>
  <c r="O213" i="18"/>
  <c r="O212" i="18"/>
  <c r="O211" i="18"/>
  <c r="O210" i="18"/>
  <c r="O209" i="18"/>
  <c r="O208" i="18"/>
  <c r="O207" i="18"/>
  <c r="O206" i="18"/>
  <c r="O205" i="18"/>
  <c r="O204" i="18"/>
  <c r="O203" i="18"/>
  <c r="O202" i="18"/>
  <c r="O201" i="18"/>
  <c r="O200" i="18"/>
  <c r="O199" i="18"/>
  <c r="O198" i="18"/>
  <c r="O190" i="18"/>
  <c r="O189" i="18"/>
  <c r="O188" i="18"/>
  <c r="O187" i="18"/>
  <c r="O186" i="18"/>
  <c r="O185" i="18"/>
  <c r="O179" i="18"/>
  <c r="O178" i="18"/>
  <c r="O177" i="18"/>
  <c r="O176" i="18"/>
  <c r="O175" i="18"/>
  <c r="O174" i="18"/>
  <c r="O171" i="18"/>
  <c r="O170" i="18"/>
  <c r="O169" i="18"/>
  <c r="O168" i="18"/>
  <c r="O167" i="18"/>
  <c r="O166" i="18"/>
  <c r="O165" i="18"/>
  <c r="O164" i="18"/>
  <c r="O163" i="18"/>
  <c r="O162" i="18"/>
  <c r="O144" i="18"/>
  <c r="O143" i="18"/>
  <c r="O142" i="18"/>
  <c r="O141" i="18"/>
  <c r="O140" i="18"/>
  <c r="O139" i="18"/>
  <c r="O131" i="18"/>
  <c r="O130" i="18"/>
  <c r="O129" i="18"/>
  <c r="O128" i="18"/>
  <c r="O127" i="18"/>
  <c r="O124" i="18"/>
  <c r="O123" i="18"/>
  <c r="O122" i="18"/>
  <c r="O121" i="18"/>
  <c r="O120" i="18"/>
  <c r="O119" i="18"/>
  <c r="O118" i="18"/>
  <c r="O117" i="18"/>
  <c r="O116" i="18"/>
  <c r="O115" i="18"/>
  <c r="O114" i="18"/>
  <c r="O113" i="18"/>
  <c r="O102" i="18"/>
  <c r="O101" i="18"/>
  <c r="O100" i="18"/>
  <c r="O99" i="18"/>
  <c r="O98" i="18"/>
  <c r="O97" i="18"/>
  <c r="O96" i="18"/>
  <c r="O95" i="18"/>
  <c r="O94" i="18"/>
  <c r="O93" i="18"/>
  <c r="O92" i="18"/>
  <c r="O74" i="18"/>
  <c r="O73" i="18"/>
  <c r="O72" i="18"/>
  <c r="O71" i="18"/>
  <c r="O70" i="18"/>
  <c r="O69" i="18"/>
  <c r="O68" i="18"/>
  <c r="O67" i="18"/>
  <c r="O66" i="18"/>
  <c r="O65" i="18"/>
  <c r="O64" i="18"/>
  <c r="O63" i="18"/>
  <c r="O58" i="18"/>
  <c r="O57" i="18"/>
  <c r="O56" i="18"/>
  <c r="O55" i="18"/>
  <c r="O54" i="18"/>
  <c r="O53" i="18"/>
  <c r="O52" i="18"/>
  <c r="O51" i="18"/>
  <c r="O50" i="18"/>
  <c r="O49" i="18"/>
  <c r="O48" i="18"/>
  <c r="O46" i="18"/>
  <c r="O45" i="18"/>
  <c r="O44" i="18"/>
  <c r="O43" i="18"/>
  <c r="O42" i="18"/>
  <c r="O41" i="18"/>
  <c r="O34" i="18"/>
  <c r="O33" i="18"/>
  <c r="O32" i="18"/>
  <c r="O31" i="18"/>
  <c r="O30" i="18"/>
  <c r="O29" i="18"/>
  <c r="O25" i="18"/>
  <c r="O24" i="18"/>
  <c r="O23" i="18"/>
  <c r="O22" i="18"/>
  <c r="O21" i="18"/>
  <c r="O20" i="18"/>
  <c r="O19" i="18"/>
  <c r="O18" i="18"/>
  <c r="O17" i="18"/>
  <c r="O16" i="18"/>
  <c r="O9" i="18"/>
  <c r="O8" i="18"/>
  <c r="O7" i="18"/>
  <c r="O6" i="18"/>
  <c r="O5" i="18"/>
  <c r="O4" i="18"/>
  <c r="Y67" i="18" l="1"/>
  <c r="X67" i="18"/>
  <c r="W67" i="18"/>
  <c r="W57" i="18"/>
  <c r="Y57" i="18"/>
  <c r="X57" i="18"/>
  <c r="X46" i="18"/>
  <c r="Y46" i="18"/>
  <c r="W46" i="18"/>
  <c r="W45" i="18"/>
  <c r="X45" i="18"/>
  <c r="Y45" i="18"/>
  <c r="W143" i="18"/>
  <c r="Y143" i="18"/>
  <c r="X143" i="18"/>
  <c r="O2" i="18"/>
  <c r="E24" i="22" l="1"/>
  <c r="E24" i="19"/>
  <c r="E99" i="23"/>
  <c r="E25" i="23"/>
  <c r="B55" i="20"/>
  <c r="A55" i="20"/>
  <c r="B54" i="20"/>
  <c r="A54" i="20"/>
  <c r="A53" i="20"/>
  <c r="E167" i="19"/>
  <c r="I38" i="24"/>
  <c r="B37" i="20"/>
  <c r="B36" i="20"/>
  <c r="A37" i="20"/>
  <c r="A36" i="20"/>
  <c r="A35" i="20"/>
  <c r="B27" i="20"/>
  <c r="A28" i="20"/>
  <c r="A27" i="20"/>
  <c r="A26" i="20"/>
  <c r="A20" i="20"/>
  <c r="A19" i="20"/>
  <c r="A18" i="20"/>
  <c r="Q7" i="18" l="1"/>
  <c r="Q8" i="18" s="1"/>
  <c r="Q9" i="18" s="1"/>
  <c r="Q15" i="18" l="1"/>
  <c r="Q22" i="18" s="1"/>
  <c r="Q23" i="18" s="1"/>
  <c r="Q27" i="18" s="1"/>
  <c r="Q28" i="18" s="1"/>
  <c r="Q31" i="18" s="1"/>
  <c r="Q32" i="18" s="1"/>
  <c r="Q33" i="18" s="1"/>
  <c r="I25" i="18" l="1"/>
  <c r="E57" i="23" l="1"/>
  <c r="R1" i="23" l="1"/>
  <c r="E14" i="24" l="1"/>
  <c r="E16" i="24"/>
  <c r="E15" i="24"/>
  <c r="I49" i="24"/>
  <c r="I30" i="24"/>
  <c r="I17" i="24"/>
  <c r="I12" i="24"/>
  <c r="E56" i="24"/>
  <c r="E55" i="24"/>
  <c r="E52" i="24"/>
  <c r="E51" i="24"/>
  <c r="E48" i="24"/>
  <c r="E46" i="24"/>
  <c r="A46" i="24"/>
  <c r="E43" i="24"/>
  <c r="E42" i="24"/>
  <c r="E41" i="24"/>
  <c r="E40" i="24"/>
  <c r="E37" i="24"/>
  <c r="E34" i="24"/>
  <c r="E33" i="24"/>
  <c r="E32" i="24"/>
  <c r="E29" i="24"/>
  <c r="E27" i="24"/>
  <c r="A27" i="24"/>
  <c r="A26" i="24"/>
  <c r="E24" i="24"/>
  <c r="E23" i="24"/>
  <c r="E22" i="24"/>
  <c r="E19" i="24"/>
  <c r="E11" i="24"/>
  <c r="E8" i="24"/>
  <c r="A8" i="24"/>
  <c r="K53" i="24"/>
  <c r="I354" i="18"/>
  <c r="I353" i="18"/>
  <c r="I352" i="18"/>
  <c r="I341" i="18"/>
  <c r="I466" i="18"/>
  <c r="I465" i="18"/>
  <c r="I890" i="18"/>
  <c r="V1" i="22"/>
  <c r="U1" i="22"/>
  <c r="T1" i="22"/>
  <c r="S1" i="22"/>
  <c r="I633" i="18"/>
  <c r="I716" i="18"/>
  <c r="I715" i="18"/>
  <c r="I630" i="18"/>
  <c r="I614" i="18"/>
  <c r="P38" i="24"/>
  <c r="O38" i="24"/>
  <c r="N38" i="24"/>
  <c r="M38" i="24"/>
  <c r="J185" i="19"/>
  <c r="J184" i="19"/>
  <c r="J183" i="19"/>
  <c r="J182" i="19"/>
  <c r="J181" i="19"/>
  <c r="E180" i="19"/>
  <c r="K38" i="24" s="1"/>
  <c r="J172" i="19"/>
  <c r="J171" i="19"/>
  <c r="J170" i="19"/>
  <c r="J169" i="19"/>
  <c r="J168" i="19"/>
  <c r="J167" i="19"/>
  <c r="J192" i="19"/>
  <c r="J191" i="19"/>
  <c r="J190" i="19"/>
  <c r="J189" i="19"/>
  <c r="J188" i="19"/>
  <c r="E187" i="19"/>
  <c r="L38" i="24" s="1"/>
  <c r="J109" i="23"/>
  <c r="J108" i="23"/>
  <c r="J107" i="23"/>
  <c r="J106" i="23"/>
  <c r="J35" i="23"/>
  <c r="J34" i="23"/>
  <c r="J33" i="23"/>
  <c r="J32" i="23"/>
  <c r="A82" i="23" l="1"/>
  <c r="J69" i="22"/>
  <c r="J68" i="22"/>
  <c r="J67" i="22"/>
  <c r="J66" i="22"/>
  <c r="J65" i="22"/>
  <c r="J120" i="19"/>
  <c r="J119" i="19"/>
  <c r="J118" i="19"/>
  <c r="J117" i="19"/>
  <c r="J116" i="19"/>
  <c r="E64" i="22"/>
  <c r="O49" i="24" s="1"/>
  <c r="W1" i="23"/>
  <c r="V1" i="23"/>
  <c r="U1" i="23"/>
  <c r="T1" i="23"/>
  <c r="S1" i="23"/>
  <c r="R1" i="22"/>
  <c r="I714" i="18"/>
  <c r="I713" i="18"/>
  <c r="J222" i="23"/>
  <c r="J221" i="23"/>
  <c r="J220" i="23"/>
  <c r="J219" i="23"/>
  <c r="J218" i="23"/>
  <c r="E217" i="23"/>
  <c r="P20" i="24" s="1"/>
  <c r="P35" i="24"/>
  <c r="J215" i="23"/>
  <c r="J214" i="23"/>
  <c r="J213" i="23"/>
  <c r="J212" i="23"/>
  <c r="J211" i="23"/>
  <c r="E210" i="23"/>
  <c r="O20" i="24" s="1"/>
  <c r="J141" i="19"/>
  <c r="J140" i="19"/>
  <c r="J139" i="19"/>
  <c r="J138" i="19"/>
  <c r="J137" i="19"/>
  <c r="E136" i="19"/>
  <c r="O35" i="24" s="1"/>
  <c r="J208" i="23"/>
  <c r="J207" i="23"/>
  <c r="J206" i="23"/>
  <c r="J205" i="23"/>
  <c r="J204" i="23"/>
  <c r="E203" i="23"/>
  <c r="N20" i="24" s="1"/>
  <c r="I844" i="18"/>
  <c r="I276" i="18"/>
  <c r="I889" i="18"/>
  <c r="J201" i="23"/>
  <c r="J200" i="23"/>
  <c r="J199" i="23"/>
  <c r="J198" i="23"/>
  <c r="J197" i="23"/>
  <c r="E196" i="23"/>
  <c r="M20" i="24" s="1"/>
  <c r="J149" i="22"/>
  <c r="J148" i="22"/>
  <c r="J147" i="22"/>
  <c r="J146" i="22"/>
  <c r="J145" i="22"/>
  <c r="P53" i="24"/>
  <c r="I760" i="18"/>
  <c r="I812" i="18"/>
  <c r="I811" i="18"/>
  <c r="J194" i="23"/>
  <c r="J193" i="23"/>
  <c r="J192" i="23"/>
  <c r="J191" i="23"/>
  <c r="J190" i="23"/>
  <c r="E189" i="23"/>
  <c r="L20" i="24" s="1"/>
  <c r="I702" i="18"/>
  <c r="J187" i="23"/>
  <c r="J186" i="23"/>
  <c r="J185" i="23"/>
  <c r="J184" i="23"/>
  <c r="J183" i="23"/>
  <c r="E182" i="23"/>
  <c r="K20" i="24" s="1"/>
  <c r="J134" i="19"/>
  <c r="J133" i="19"/>
  <c r="J132" i="19"/>
  <c r="J131" i="19"/>
  <c r="J130" i="19"/>
  <c r="E129" i="19"/>
  <c r="N35" i="24" s="1"/>
  <c r="O53" i="24"/>
  <c r="I613" i="18"/>
  <c r="I612" i="18"/>
  <c r="I648" i="18"/>
  <c r="I647" i="18"/>
  <c r="I646" i="18"/>
  <c r="I645" i="18"/>
  <c r="I644" i="18"/>
  <c r="J173" i="23"/>
  <c r="J172" i="23"/>
  <c r="J171" i="23"/>
  <c r="J170" i="23"/>
  <c r="J169" i="23"/>
  <c r="E168" i="23"/>
  <c r="I20" i="24" s="1"/>
  <c r="P49" i="24"/>
  <c r="J68" i="19"/>
  <c r="J67" i="19"/>
  <c r="J66" i="19"/>
  <c r="J65" i="19"/>
  <c r="J64" i="19"/>
  <c r="E63" i="19"/>
  <c r="O30" i="24" s="1"/>
  <c r="I340" i="18"/>
  <c r="J62" i="22"/>
  <c r="J61" i="22"/>
  <c r="J60" i="22"/>
  <c r="J59" i="22"/>
  <c r="J58" i="22"/>
  <c r="E57" i="22"/>
  <c r="N49" i="24" s="1"/>
  <c r="J150" i="23"/>
  <c r="J149" i="23"/>
  <c r="J148" i="23"/>
  <c r="J147" i="23"/>
  <c r="J146" i="23"/>
  <c r="E145" i="23"/>
  <c r="P17" i="24" s="1"/>
  <c r="I601" i="18"/>
  <c r="I600" i="18"/>
  <c r="J55" i="22"/>
  <c r="J54" i="22"/>
  <c r="J53" i="22"/>
  <c r="J52" i="22"/>
  <c r="J51" i="22"/>
  <c r="E50" i="22"/>
  <c r="M49" i="24" s="1"/>
  <c r="J143" i="23"/>
  <c r="J142" i="23"/>
  <c r="J141" i="23"/>
  <c r="J140" i="23"/>
  <c r="J139" i="23"/>
  <c r="E138" i="23"/>
  <c r="O17" i="24" s="1"/>
  <c r="J19" i="22"/>
  <c r="J18" i="22"/>
  <c r="J17" i="22"/>
  <c r="J16" i="22"/>
  <c r="J15" i="22"/>
  <c r="E14" i="22"/>
  <c r="H49" i="24" s="1"/>
  <c r="J136" i="23"/>
  <c r="J135" i="23"/>
  <c r="J134" i="23"/>
  <c r="J133" i="23"/>
  <c r="J132" i="23"/>
  <c r="X760" i="18" l="1"/>
  <c r="Y760" i="18"/>
  <c r="W760" i="18"/>
  <c r="E131" i="23"/>
  <c r="N17" i="24" s="1"/>
  <c r="I587" i="18"/>
  <c r="I586" i="18"/>
  <c r="I632" i="18"/>
  <c r="I631" i="18"/>
  <c r="I585" i="18"/>
  <c r="I584" i="18"/>
  <c r="J129" i="23"/>
  <c r="J128" i="23"/>
  <c r="J127" i="23"/>
  <c r="J126" i="23"/>
  <c r="J125" i="23"/>
  <c r="E124" i="23"/>
  <c r="M17" i="24" s="1"/>
  <c r="I482" i="18"/>
  <c r="J164" i="19"/>
  <c r="J163" i="19"/>
  <c r="J162" i="19"/>
  <c r="J161" i="19"/>
  <c r="J160" i="19"/>
  <c r="E159" i="19"/>
  <c r="H38" i="24" s="1"/>
  <c r="I503" i="18"/>
  <c r="J100" i="22"/>
  <c r="J99" i="22"/>
  <c r="J98" i="22"/>
  <c r="J97" i="22"/>
  <c r="J96" i="22"/>
  <c r="E95" i="22"/>
  <c r="I53" i="24" s="1"/>
  <c r="J127" i="19"/>
  <c r="J126" i="19"/>
  <c r="J125" i="19"/>
  <c r="J124" i="19"/>
  <c r="J123" i="19"/>
  <c r="E122" i="19"/>
  <c r="M35" i="24" s="1"/>
  <c r="I505" i="18"/>
  <c r="I504" i="18"/>
  <c r="I487" i="18"/>
  <c r="I486" i="18"/>
  <c r="J122" i="23"/>
  <c r="J121" i="23"/>
  <c r="J120" i="23"/>
  <c r="J119" i="23"/>
  <c r="J118" i="23"/>
  <c r="E117" i="23"/>
  <c r="L17" i="24" s="1"/>
  <c r="J54" i="19"/>
  <c r="J53" i="19"/>
  <c r="J52" i="19"/>
  <c r="J51" i="19"/>
  <c r="J50" i="19"/>
  <c r="E49" i="19"/>
  <c r="M30" i="24" s="1"/>
  <c r="J128" i="22"/>
  <c r="J127" i="22"/>
  <c r="J126" i="22"/>
  <c r="J125" i="22"/>
  <c r="J124" i="22"/>
  <c r="E123" i="22"/>
  <c r="M53" i="24" s="1"/>
  <c r="I429" i="18"/>
  <c r="I428" i="18"/>
  <c r="J115" i="23"/>
  <c r="J114" i="23"/>
  <c r="J113" i="23"/>
  <c r="J112" i="23"/>
  <c r="J111" i="23"/>
  <c r="E110" i="23"/>
  <c r="K17" i="24" s="1"/>
  <c r="J94" i="23" l="1"/>
  <c r="J93" i="23"/>
  <c r="J92" i="23"/>
  <c r="J91" i="23"/>
  <c r="J90" i="23"/>
  <c r="E89" i="23"/>
  <c r="H17" i="24" s="1"/>
  <c r="E115" i="19"/>
  <c r="L35" i="24" s="1"/>
  <c r="K35" i="24"/>
  <c r="J92" i="19"/>
  <c r="J91" i="19"/>
  <c r="J90" i="19"/>
  <c r="J89" i="19"/>
  <c r="J88" i="19"/>
  <c r="E87" i="19"/>
  <c r="H35" i="24" s="1"/>
  <c r="I171" i="18"/>
  <c r="I170" i="18"/>
  <c r="J76" i="23"/>
  <c r="J75" i="23"/>
  <c r="J74" i="23"/>
  <c r="J73" i="23"/>
  <c r="J72" i="23"/>
  <c r="E71" i="23"/>
  <c r="P12" i="24" s="1"/>
  <c r="J159" i="23"/>
  <c r="J158" i="23"/>
  <c r="J157" i="23"/>
  <c r="J156" i="23"/>
  <c r="J155" i="23"/>
  <c r="E154" i="23"/>
  <c r="G20" i="24" s="1"/>
  <c r="J69" i="23"/>
  <c r="J68" i="23"/>
  <c r="J67" i="23"/>
  <c r="J66" i="23"/>
  <c r="J65" i="23"/>
  <c r="E64" i="23"/>
  <c r="O12" i="24" s="1"/>
  <c r="J135" i="22" l="1"/>
  <c r="J134" i="22"/>
  <c r="J133" i="22"/>
  <c r="J132" i="22"/>
  <c r="J131" i="22"/>
  <c r="E130" i="22"/>
  <c r="N53" i="24" s="1"/>
  <c r="G35" i="24"/>
  <c r="I124" i="18"/>
  <c r="I123" i="18"/>
  <c r="J62" i="23"/>
  <c r="J61" i="23"/>
  <c r="J60" i="23"/>
  <c r="J59" i="23"/>
  <c r="J58" i="23"/>
  <c r="N12" i="24"/>
  <c r="J108" i="22"/>
  <c r="J107" i="22"/>
  <c r="J106" i="22"/>
  <c r="J105" i="22"/>
  <c r="I179" i="18"/>
  <c r="I178" i="18"/>
  <c r="I176" i="18"/>
  <c r="I175" i="18"/>
  <c r="I460" i="18"/>
  <c r="I459" i="18"/>
  <c r="I461" i="18"/>
  <c r="I462" i="18"/>
  <c r="I463" i="18"/>
  <c r="I464" i="18"/>
  <c r="J35" i="22"/>
  <c r="J34" i="22"/>
  <c r="J33" i="22"/>
  <c r="J32" i="22"/>
  <c r="I788" i="18"/>
  <c r="I397" i="18"/>
  <c r="I297" i="18"/>
  <c r="I789" i="18"/>
  <c r="I832" i="18"/>
  <c r="G38" i="24"/>
  <c r="J55" i="23"/>
  <c r="J54" i="23"/>
  <c r="J53" i="23"/>
  <c r="J52" i="23"/>
  <c r="J51" i="23"/>
  <c r="E50" i="23"/>
  <c r="M12" i="24" s="1"/>
  <c r="M777" i="18"/>
  <c r="L777" i="18"/>
  <c r="J75" i="19"/>
  <c r="J74" i="19"/>
  <c r="J73" i="19"/>
  <c r="J72" i="19"/>
  <c r="J71" i="19"/>
  <c r="E70" i="19"/>
  <c r="P30" i="24" s="1"/>
  <c r="J181" i="23"/>
  <c r="J180" i="23"/>
  <c r="J179" i="23"/>
  <c r="J178" i="23"/>
  <c r="J61" i="19"/>
  <c r="J60" i="19"/>
  <c r="J59" i="19"/>
  <c r="J58" i="19"/>
  <c r="J57" i="19"/>
  <c r="E56" i="19"/>
  <c r="N30" i="24" s="1"/>
  <c r="L53" i="24"/>
  <c r="J47" i="19"/>
  <c r="J46" i="19"/>
  <c r="J45" i="19"/>
  <c r="J44" i="19"/>
  <c r="J43" i="19"/>
  <c r="E42" i="19"/>
  <c r="L30" i="24" s="1"/>
  <c r="L49" i="24"/>
  <c r="J166" i="23"/>
  <c r="J165" i="23"/>
  <c r="J164" i="23"/>
  <c r="J163" i="23"/>
  <c r="J162" i="23"/>
  <c r="E161" i="23"/>
  <c r="H20" i="24" s="1"/>
  <c r="J93" i="22"/>
  <c r="J92" i="22"/>
  <c r="J91" i="22"/>
  <c r="J90" i="22"/>
  <c r="J89" i="22"/>
  <c r="E88" i="22"/>
  <c r="H53" i="24" s="1"/>
  <c r="I74" i="18"/>
  <c r="J33" i="19"/>
  <c r="J32" i="19"/>
  <c r="J31" i="19"/>
  <c r="J87" i="23"/>
  <c r="J86" i="23"/>
  <c r="J85" i="23"/>
  <c r="J84" i="23"/>
  <c r="J83" i="23"/>
  <c r="G17" i="24"/>
  <c r="I621" i="18"/>
  <c r="I485" i="18"/>
  <c r="I296" i="18"/>
  <c r="J48" i="23"/>
  <c r="J47" i="23"/>
  <c r="J46" i="23"/>
  <c r="J45" i="23"/>
  <c r="J44" i="23"/>
  <c r="E43" i="23"/>
  <c r="L12" i="24" s="1"/>
  <c r="I73" i="18"/>
  <c r="I72" i="18"/>
  <c r="I71" i="18"/>
  <c r="I63" i="18"/>
  <c r="I903" i="18"/>
  <c r="I902" i="18"/>
  <c r="I375" i="18"/>
  <c r="J99" i="19"/>
  <c r="J98" i="19"/>
  <c r="J97" i="19"/>
  <c r="J96" i="19"/>
  <c r="J95" i="19"/>
  <c r="E94" i="19"/>
  <c r="I35" i="24" s="1"/>
  <c r="J41" i="23"/>
  <c r="J40" i="23"/>
  <c r="J39" i="23"/>
  <c r="J38" i="23"/>
  <c r="J37" i="23"/>
  <c r="E36" i="23"/>
  <c r="K12" i="24" s="1"/>
  <c r="J41" i="22"/>
  <c r="J40" i="22"/>
  <c r="J39" i="22"/>
  <c r="J38" i="22"/>
  <c r="J37" i="22"/>
  <c r="E36" i="22"/>
  <c r="K49" i="24" s="1"/>
  <c r="J40" i="19"/>
  <c r="J39" i="19"/>
  <c r="J38" i="19"/>
  <c r="J37" i="19"/>
  <c r="J36" i="19"/>
  <c r="E35" i="19"/>
  <c r="K30" i="24" s="1"/>
  <c r="I565" i="18"/>
  <c r="J20" i="23"/>
  <c r="J19" i="23"/>
  <c r="J18" i="23"/>
  <c r="J17" i="23"/>
  <c r="J16" i="23"/>
  <c r="E15" i="23"/>
  <c r="H12" i="24" s="1"/>
  <c r="I856" i="18"/>
  <c r="I858" i="18"/>
  <c r="I863" i="18"/>
  <c r="G53" i="24"/>
  <c r="G12" i="24"/>
  <c r="E7" i="22"/>
  <c r="G49" i="24" s="1"/>
  <c r="J12" i="22"/>
  <c r="J11" i="22"/>
  <c r="J10" i="22"/>
  <c r="J9" i="22"/>
  <c r="J8" i="22"/>
  <c r="Y565" i="18" l="1"/>
  <c r="W565" i="18"/>
  <c r="X565" i="18"/>
  <c r="W123" i="18"/>
  <c r="Y123" i="18"/>
  <c r="X123" i="18"/>
  <c r="C1" i="23"/>
  <c r="A7" i="24" s="1"/>
  <c r="A2" i="24" s="1"/>
  <c r="A15" i="23"/>
  <c r="D4" i="23"/>
  <c r="C5" i="23" s="1"/>
  <c r="C1" i="22"/>
  <c r="A45" i="24" s="1"/>
  <c r="A14" i="22"/>
  <c r="A21" i="22" s="1"/>
  <c r="D4" i="22"/>
  <c r="H30" i="24"/>
  <c r="I701" i="18"/>
  <c r="A9" i="24" l="1"/>
  <c r="D5" i="23"/>
  <c r="C46" i="24"/>
  <c r="C5" i="22"/>
  <c r="C8" i="24"/>
  <c r="A161" i="23"/>
  <c r="A168" i="23" s="1"/>
  <c r="A22" i="23"/>
  <c r="A89" i="23"/>
  <c r="A29" i="22"/>
  <c r="A88" i="22"/>
  <c r="C6" i="23" l="1"/>
  <c r="D6" i="23" s="1"/>
  <c r="C9" i="24"/>
  <c r="A47" i="24"/>
  <c r="D5" i="22"/>
  <c r="A96" i="23"/>
  <c r="A175" i="23"/>
  <c r="A29" i="23"/>
  <c r="A36" i="22"/>
  <c r="A95" i="22"/>
  <c r="A10" i="24" l="1"/>
  <c r="A3" i="24" s="1"/>
  <c r="C6" i="22"/>
  <c r="C47" i="24"/>
  <c r="C10" i="24"/>
  <c r="C7" i="23"/>
  <c r="A182" i="23"/>
  <c r="A36" i="23"/>
  <c r="A103" i="23"/>
  <c r="A43" i="22"/>
  <c r="A102" i="22"/>
  <c r="D6" i="22" l="1"/>
  <c r="A48" i="24"/>
  <c r="D7" i="23"/>
  <c r="A11" i="24"/>
  <c r="A110" i="23"/>
  <c r="A43" i="23"/>
  <c r="A189" i="23"/>
  <c r="A50" i="22"/>
  <c r="A109" i="22"/>
  <c r="C48" i="24" l="1"/>
  <c r="C7" i="22"/>
  <c r="C8" i="23"/>
  <c r="C11" i="24"/>
  <c r="A50" i="23"/>
  <c r="A196" i="23"/>
  <c r="A117" i="23"/>
  <c r="A116" i="22"/>
  <c r="A57" i="22"/>
  <c r="C14" i="22" l="1"/>
  <c r="A49" i="24"/>
  <c r="L8" i="22"/>
  <c r="M8" i="22" s="1"/>
  <c r="L9" i="22" s="1"/>
  <c r="M9" i="22" s="1"/>
  <c r="L10" i="22" s="1"/>
  <c r="M10" i="22" s="1"/>
  <c r="L11" i="22" s="1"/>
  <c r="M11" i="22" s="1"/>
  <c r="L12" i="22" s="1"/>
  <c r="M12" i="22" s="1"/>
  <c r="A12" i="24"/>
  <c r="L9" i="23"/>
  <c r="M9" i="23" s="1"/>
  <c r="L10" i="23" s="1"/>
  <c r="M10" i="23" s="1"/>
  <c r="L11" i="23" s="1"/>
  <c r="M11" i="23" s="1"/>
  <c r="L12" i="23" s="1"/>
  <c r="M12" i="23" s="1"/>
  <c r="L13" i="23" s="1"/>
  <c r="M13" i="23" s="1"/>
  <c r="C15" i="23"/>
  <c r="A203" i="23"/>
  <c r="A57" i="23"/>
  <c r="A124" i="23"/>
  <c r="A123" i="22"/>
  <c r="A64" i="22"/>
  <c r="D13" i="22" l="1"/>
  <c r="C49" i="24" s="1"/>
  <c r="D14" i="23"/>
  <c r="C12" i="24" s="1"/>
  <c r="C21" i="22"/>
  <c r="L15" i="22"/>
  <c r="M15" i="22" s="1"/>
  <c r="L16" i="22" s="1"/>
  <c r="M16" i="22" s="1"/>
  <c r="L17" i="22" s="1"/>
  <c r="M17" i="22" s="1"/>
  <c r="L18" i="22" s="1"/>
  <c r="M18" i="22" s="1"/>
  <c r="L19" i="22" s="1"/>
  <c r="M19" i="22" s="1"/>
  <c r="D20" i="22" s="1"/>
  <c r="D28" i="22" s="1"/>
  <c r="D35" i="22" s="1"/>
  <c r="D42" i="22" s="1"/>
  <c r="D49" i="22" s="1"/>
  <c r="D56" i="22" s="1"/>
  <c r="D63" i="22" s="1"/>
  <c r="D70" i="22" s="1"/>
  <c r="D77" i="22" s="1"/>
  <c r="C78" i="22" s="1"/>
  <c r="C22" i="23"/>
  <c r="L16" i="23"/>
  <c r="M16" i="23" s="1"/>
  <c r="L17" i="23" s="1"/>
  <c r="M17" i="23" s="1"/>
  <c r="L18" i="23" s="1"/>
  <c r="M18" i="23" s="1"/>
  <c r="L19" i="23" s="1"/>
  <c r="M19" i="23" s="1"/>
  <c r="L20" i="23" s="1"/>
  <c r="M20" i="23" s="1"/>
  <c r="D21" i="23" s="1"/>
  <c r="D28" i="23" s="1"/>
  <c r="D35" i="23" s="1"/>
  <c r="D42" i="23" s="1"/>
  <c r="D49" i="23" s="1"/>
  <c r="D56" i="23" s="1"/>
  <c r="D63" i="23" s="1"/>
  <c r="D70" i="23" s="1"/>
  <c r="D77" i="23" s="1"/>
  <c r="C78" i="23" s="1"/>
  <c r="A64" i="23"/>
  <c r="A131" i="23"/>
  <c r="A210" i="23"/>
  <c r="A130" i="22"/>
  <c r="A71" i="22"/>
  <c r="C29" i="22" l="1"/>
  <c r="L22" i="22"/>
  <c r="L23" i="23"/>
  <c r="C29" i="23"/>
  <c r="A138" i="23"/>
  <c r="A217" i="23"/>
  <c r="A71" i="23"/>
  <c r="A137" i="22"/>
  <c r="C36" i="22" l="1"/>
  <c r="L30" i="22"/>
  <c r="M30" i="22" s="1"/>
  <c r="L31" i="22" s="1"/>
  <c r="M31" i="22" s="1"/>
  <c r="C36" i="23"/>
  <c r="L30" i="23"/>
  <c r="M30" i="23" s="1"/>
  <c r="L31" i="23" s="1"/>
  <c r="M31" i="23" s="1"/>
  <c r="A145" i="23"/>
  <c r="A144" i="22"/>
  <c r="L33" i="22" l="1"/>
  <c r="M33" i="22" s="1"/>
  <c r="L34" i="22" s="1"/>
  <c r="M34" i="22" s="1"/>
  <c r="L35" i="22" s="1"/>
  <c r="M35" i="22" s="1"/>
  <c r="L33" i="23"/>
  <c r="M33" i="23" s="1"/>
  <c r="L34" i="23" s="1"/>
  <c r="M34" i="23" s="1"/>
  <c r="L35" i="23" s="1"/>
  <c r="M35" i="23" s="1"/>
  <c r="C43" i="22"/>
  <c r="L37" i="22"/>
  <c r="M37" i="22" s="1"/>
  <c r="L38" i="22" s="1"/>
  <c r="M38" i="22" s="1"/>
  <c r="L39" i="22" s="1"/>
  <c r="M39" i="22" s="1"/>
  <c r="L40" i="22" s="1"/>
  <c r="M40" i="22" s="1"/>
  <c r="L41" i="22" s="1"/>
  <c r="M41" i="22" s="1"/>
  <c r="C43" i="23"/>
  <c r="L37" i="23"/>
  <c r="M37" i="23" s="1"/>
  <c r="L38" i="23" s="1"/>
  <c r="M38" i="23" s="1"/>
  <c r="L39" i="23" s="1"/>
  <c r="M39" i="23" s="1"/>
  <c r="L40" i="23" s="1"/>
  <c r="M40" i="23" s="1"/>
  <c r="L41" i="23" s="1"/>
  <c r="M41" i="23" s="1"/>
  <c r="C50" i="22" l="1"/>
  <c r="L44" i="22"/>
  <c r="M44" i="22" s="1"/>
  <c r="L45" i="22" s="1"/>
  <c r="M45" i="22" s="1"/>
  <c r="L46" i="22" s="1"/>
  <c r="M46" i="22" s="1"/>
  <c r="L47" i="22" s="1"/>
  <c r="M47" i="22" s="1"/>
  <c r="L48" i="22" s="1"/>
  <c r="M48" i="22" s="1"/>
  <c r="C50" i="23"/>
  <c r="L44" i="23"/>
  <c r="M44" i="23" s="1"/>
  <c r="L45" i="23" s="1"/>
  <c r="M45" i="23" s="1"/>
  <c r="L46" i="23" s="1"/>
  <c r="M46" i="23" s="1"/>
  <c r="L47" i="23" s="1"/>
  <c r="M47" i="23" s="1"/>
  <c r="L48" i="23" s="1"/>
  <c r="M48" i="23" s="1"/>
  <c r="L51" i="22" l="1"/>
  <c r="M51" i="22" s="1"/>
  <c r="L52" i="22" s="1"/>
  <c r="M52" i="22" s="1"/>
  <c r="L53" i="22" s="1"/>
  <c r="M53" i="22" s="1"/>
  <c r="L54" i="22" s="1"/>
  <c r="M54" i="22" s="1"/>
  <c r="L55" i="22" s="1"/>
  <c r="M55" i="22" s="1"/>
  <c r="C57" i="22"/>
  <c r="L51" i="23"/>
  <c r="M51" i="23" s="1"/>
  <c r="L52" i="23" s="1"/>
  <c r="M52" i="23" s="1"/>
  <c r="L53" i="23" s="1"/>
  <c r="M53" i="23" s="1"/>
  <c r="L54" i="23" s="1"/>
  <c r="M54" i="23" s="1"/>
  <c r="L55" i="23" s="1"/>
  <c r="M55" i="23" s="1"/>
  <c r="C57" i="23"/>
  <c r="C64" i="22" l="1"/>
  <c r="L58" i="22"/>
  <c r="M58" i="22" s="1"/>
  <c r="L59" i="22" s="1"/>
  <c r="M59" i="22" s="1"/>
  <c r="L60" i="22" s="1"/>
  <c r="M60" i="22" s="1"/>
  <c r="L61" i="22" s="1"/>
  <c r="M61" i="22" s="1"/>
  <c r="L62" i="22" s="1"/>
  <c r="M62" i="22" s="1"/>
  <c r="L58" i="23"/>
  <c r="M58" i="23" s="1"/>
  <c r="L59" i="23" s="1"/>
  <c r="M59" i="23" s="1"/>
  <c r="L60" i="23" s="1"/>
  <c r="M60" i="23" s="1"/>
  <c r="L61" i="23" s="1"/>
  <c r="M61" i="23" s="1"/>
  <c r="L62" i="23" s="1"/>
  <c r="M62" i="23" s="1"/>
  <c r="C64" i="23"/>
  <c r="C71" i="22" l="1"/>
  <c r="L65" i="22"/>
  <c r="M65" i="22" s="1"/>
  <c r="L66" i="22" s="1"/>
  <c r="M66" i="22" s="1"/>
  <c r="L67" i="22" s="1"/>
  <c r="M67" i="22" s="1"/>
  <c r="L68" i="22" s="1"/>
  <c r="M68" i="22" s="1"/>
  <c r="L69" i="22" s="1"/>
  <c r="M69" i="22" s="1"/>
  <c r="C71" i="23"/>
  <c r="L65" i="23"/>
  <c r="M65" i="23" s="1"/>
  <c r="L66" i="23" s="1"/>
  <c r="M66" i="23" s="1"/>
  <c r="L67" i="23" s="1"/>
  <c r="M67" i="23" s="1"/>
  <c r="L68" i="23" s="1"/>
  <c r="M68" i="23" s="1"/>
  <c r="L69" i="23" s="1"/>
  <c r="M69" i="23" s="1"/>
  <c r="L72" i="22" l="1"/>
  <c r="M72" i="22" s="1"/>
  <c r="L73" i="22" s="1"/>
  <c r="M73" i="22" s="1"/>
  <c r="L74" i="22" s="1"/>
  <c r="M74" i="22" s="1"/>
  <c r="L75" i="22" s="1"/>
  <c r="M75" i="22" s="1"/>
  <c r="L76" i="22" s="1"/>
  <c r="M76" i="22" s="1"/>
  <c r="L72" i="23"/>
  <c r="M72" i="23" s="1"/>
  <c r="L73" i="23" s="1"/>
  <c r="M73" i="23" s="1"/>
  <c r="L74" i="23" s="1"/>
  <c r="M74" i="23" s="1"/>
  <c r="L75" i="23" s="1"/>
  <c r="M75" i="23" s="1"/>
  <c r="L76" i="23" s="1"/>
  <c r="M76" i="23" s="1"/>
  <c r="D78" i="23" l="1"/>
  <c r="A14" i="24" l="1"/>
  <c r="D78" i="22" l="1"/>
  <c r="C14" i="24"/>
  <c r="C79" i="23"/>
  <c r="D79" i="23" s="1"/>
  <c r="A51" i="24" l="1"/>
  <c r="C79" i="22"/>
  <c r="D79" i="22" s="1"/>
  <c r="C51" i="24"/>
  <c r="A15" i="24"/>
  <c r="A52" i="24" l="1"/>
  <c r="C81" i="23"/>
  <c r="D81" i="23" s="1"/>
  <c r="C15" i="24"/>
  <c r="C52" i="24" l="1"/>
  <c r="C81" i="22"/>
  <c r="A16" i="24"/>
  <c r="C88" i="22" l="1"/>
  <c r="L82" i="22"/>
  <c r="M82" i="22" s="1"/>
  <c r="L83" i="22" s="1"/>
  <c r="M83" i="22" s="1"/>
  <c r="L84" i="22" s="1"/>
  <c r="M84" i="22" s="1"/>
  <c r="L85" i="22" s="1"/>
  <c r="M85" i="22" s="1"/>
  <c r="L86" i="22" s="1"/>
  <c r="M86" i="22" s="1"/>
  <c r="A53" i="24"/>
  <c r="C82" i="23"/>
  <c r="C16" i="24"/>
  <c r="D87" i="22" l="1"/>
  <c r="C53" i="24" s="1"/>
  <c r="C95" i="22"/>
  <c r="L89" i="22"/>
  <c r="M89" i="22" s="1"/>
  <c r="L90" i="22" s="1"/>
  <c r="M90" i="22" s="1"/>
  <c r="L91" i="22" s="1"/>
  <c r="M91" i="22" s="1"/>
  <c r="L92" i="22" s="1"/>
  <c r="M92" i="22" s="1"/>
  <c r="L93" i="22" s="1"/>
  <c r="M93" i="22" s="1"/>
  <c r="D94" i="22" s="1"/>
  <c r="D101" i="22" s="1"/>
  <c r="D108" i="22" s="1"/>
  <c r="D115" i="22" s="1"/>
  <c r="D122" i="22" s="1"/>
  <c r="D129" i="22" s="1"/>
  <c r="D136" i="22" s="1"/>
  <c r="C4" i="24"/>
  <c r="A5" i="24" s="1"/>
  <c r="C5" i="24" s="1"/>
  <c r="A17" i="24"/>
  <c r="C89" i="23"/>
  <c r="L83" i="23"/>
  <c r="M83" i="23" s="1"/>
  <c r="L84" i="23" s="1"/>
  <c r="M84" i="23" s="1"/>
  <c r="L85" i="23" s="1"/>
  <c r="M85" i="23" s="1"/>
  <c r="L86" i="23" s="1"/>
  <c r="M86" i="23" s="1"/>
  <c r="L87" i="23" s="1"/>
  <c r="M87" i="23" s="1"/>
  <c r="D88" i="23" l="1"/>
  <c r="C17" i="24" s="1"/>
  <c r="C102" i="22"/>
  <c r="L96" i="22"/>
  <c r="M96" i="22" s="1"/>
  <c r="L97" i="22" s="1"/>
  <c r="M97" i="22" s="1"/>
  <c r="L98" i="22" s="1"/>
  <c r="M98" i="22" s="1"/>
  <c r="L99" i="22" s="1"/>
  <c r="M99" i="22" s="1"/>
  <c r="L100" i="22" s="1"/>
  <c r="M100" i="22" s="1"/>
  <c r="A6" i="24"/>
  <c r="C6" i="24" s="1"/>
  <c r="C3" i="24"/>
  <c r="C96" i="23"/>
  <c r="L90" i="23"/>
  <c r="M90" i="23" s="1"/>
  <c r="L91" i="23" s="1"/>
  <c r="M91" i="23" s="1"/>
  <c r="L92" i="23" s="1"/>
  <c r="M92" i="23" s="1"/>
  <c r="L93" i="23" s="1"/>
  <c r="M93" i="23" s="1"/>
  <c r="L94" i="23" s="1"/>
  <c r="M94" i="23" s="1"/>
  <c r="D95" i="23" s="1"/>
  <c r="D102" i="23" s="1"/>
  <c r="D109" i="23" s="1"/>
  <c r="D116" i="23" s="1"/>
  <c r="D123" i="23" s="1"/>
  <c r="D130" i="23" s="1"/>
  <c r="D137" i="23" s="1"/>
  <c r="D144" i="23" s="1"/>
  <c r="D151" i="23" s="1"/>
  <c r="D4" i="19"/>
  <c r="C109" i="22" l="1"/>
  <c r="L103" i="22"/>
  <c r="M103" i="22" s="1"/>
  <c r="L104" i="22" s="1"/>
  <c r="M104" i="22" s="1"/>
  <c r="C27" i="24"/>
  <c r="C5" i="19"/>
  <c r="A28" i="24" s="1"/>
  <c r="L97" i="23"/>
  <c r="C103" i="23"/>
  <c r="I888" i="18"/>
  <c r="I887" i="18"/>
  <c r="I886" i="18"/>
  <c r="I885" i="18"/>
  <c r="I884" i="18"/>
  <c r="I881" i="18"/>
  <c r="I882" i="18"/>
  <c r="I883" i="18"/>
  <c r="I880" i="18"/>
  <c r="I879" i="18"/>
  <c r="I867" i="18"/>
  <c r="I866" i="18"/>
  <c r="I865" i="18"/>
  <c r="I864" i="18"/>
  <c r="I862" i="18"/>
  <c r="I861" i="18"/>
  <c r="I854" i="18"/>
  <c r="I860" i="18"/>
  <c r="I859" i="18"/>
  <c r="I857" i="18"/>
  <c r="I852" i="18"/>
  <c r="I855" i="18"/>
  <c r="I851" i="18"/>
  <c r="I767" i="18"/>
  <c r="I772" i="18"/>
  <c r="I771" i="18"/>
  <c r="I770" i="18"/>
  <c r="I769" i="18"/>
  <c r="I768" i="18"/>
  <c r="I761" i="18"/>
  <c r="I757" i="18"/>
  <c r="I755" i="18"/>
  <c r="I754" i="18"/>
  <c r="I759" i="18"/>
  <c r="I758" i="18"/>
  <c r="I753" i="18"/>
  <c r="I752" i="18"/>
  <c r="I756" i="18"/>
  <c r="I751" i="18"/>
  <c r="I708" i="18"/>
  <c r="I707" i="18"/>
  <c r="I706" i="18"/>
  <c r="I712" i="18"/>
  <c r="I711" i="18"/>
  <c r="I709" i="18"/>
  <c r="I705" i="18"/>
  <c r="I688" i="18"/>
  <c r="I687" i="18"/>
  <c r="I685" i="18"/>
  <c r="I682" i="18"/>
  <c r="I681" i="18"/>
  <c r="I680" i="18"/>
  <c r="I684" i="18"/>
  <c r="I686" i="18"/>
  <c r="I679" i="18"/>
  <c r="I683" i="18"/>
  <c r="I678" i="18"/>
  <c r="I677" i="18"/>
  <c r="I643" i="18"/>
  <c r="I618" i="18"/>
  <c r="I620" i="18"/>
  <c r="I617" i="18"/>
  <c r="I619" i="18"/>
  <c r="I616" i="18"/>
  <c r="I599" i="18"/>
  <c r="I598" i="18"/>
  <c r="I594" i="18"/>
  <c r="I592" i="18"/>
  <c r="I591" i="18"/>
  <c r="I597" i="18"/>
  <c r="I593" i="18"/>
  <c r="I596" i="18"/>
  <c r="I595" i="18"/>
  <c r="I590" i="18"/>
  <c r="S596" i="18"/>
  <c r="S595" i="18"/>
  <c r="I544" i="18"/>
  <c r="I543" i="18"/>
  <c r="I546" i="18"/>
  <c r="I545" i="18"/>
  <c r="I547" i="18"/>
  <c r="I542" i="18"/>
  <c r="I435" i="18"/>
  <c r="I434" i="18"/>
  <c r="I437" i="18"/>
  <c r="I436" i="18"/>
  <c r="I433" i="18"/>
  <c r="I432" i="18"/>
  <c r="I414" i="18"/>
  <c r="I413" i="18"/>
  <c r="I412" i="18"/>
  <c r="I411" i="18"/>
  <c r="I410" i="18"/>
  <c r="I409" i="18"/>
  <c r="I408" i="18"/>
  <c r="I405" i="18"/>
  <c r="I407" i="18"/>
  <c r="I404" i="18"/>
  <c r="I403" i="18"/>
  <c r="S409" i="18"/>
  <c r="S408" i="18"/>
  <c r="S407" i="18"/>
  <c r="I374" i="18"/>
  <c r="I379" i="18"/>
  <c r="I378" i="18"/>
  <c r="I373" i="18"/>
  <c r="I371" i="18"/>
  <c r="I370" i="18"/>
  <c r="I377" i="18"/>
  <c r="I376" i="18"/>
  <c r="I372" i="18"/>
  <c r="I369" i="18"/>
  <c r="I368" i="18"/>
  <c r="I351" i="18"/>
  <c r="I350" i="18"/>
  <c r="I347" i="18"/>
  <c r="I344" i="18"/>
  <c r="I349" i="18"/>
  <c r="I346" i="18"/>
  <c r="I345" i="18"/>
  <c r="I343" i="18"/>
  <c r="I323" i="18"/>
  <c r="I322" i="18"/>
  <c r="I319" i="18"/>
  <c r="I321" i="18"/>
  <c r="I318" i="18"/>
  <c r="I317" i="18"/>
  <c r="I316" i="18"/>
  <c r="I315" i="18"/>
  <c r="I320" i="18"/>
  <c r="I314" i="18"/>
  <c r="I295" i="18"/>
  <c r="I294" i="18"/>
  <c r="I293" i="18"/>
  <c r="I292" i="18"/>
  <c r="I290" i="18"/>
  <c r="I288" i="18"/>
  <c r="I289" i="18"/>
  <c r="I287" i="18"/>
  <c r="I286" i="18"/>
  <c r="I285" i="18"/>
  <c r="I262" i="18"/>
  <c r="I255" i="18"/>
  <c r="I254" i="18"/>
  <c r="I253" i="18"/>
  <c r="I261" i="18"/>
  <c r="I260" i="18"/>
  <c r="I259" i="18"/>
  <c r="I256" i="18"/>
  <c r="I257" i="18"/>
  <c r="I252" i="18"/>
  <c r="I251" i="18"/>
  <c r="I240" i="18"/>
  <c r="I239" i="18"/>
  <c r="I238" i="18"/>
  <c r="I237" i="18"/>
  <c r="I236" i="18"/>
  <c r="I235" i="18"/>
  <c r="I232" i="18"/>
  <c r="I234" i="18"/>
  <c r="I233" i="18"/>
  <c r="I231" i="18"/>
  <c r="I230" i="18"/>
  <c r="I190" i="18"/>
  <c r="I186" i="18"/>
  <c r="I189" i="18"/>
  <c r="I188" i="18"/>
  <c r="I187" i="18"/>
  <c r="I185" i="18"/>
  <c r="I169" i="18"/>
  <c r="I168" i="18"/>
  <c r="I167" i="18"/>
  <c r="I166" i="18"/>
  <c r="I165" i="18"/>
  <c r="I164" i="18"/>
  <c r="I163" i="18"/>
  <c r="I162" i="18"/>
  <c r="I70" i="18"/>
  <c r="I69" i="18"/>
  <c r="I68" i="18"/>
  <c r="I67" i="18"/>
  <c r="I66" i="18"/>
  <c r="I65" i="18"/>
  <c r="I64" i="18"/>
  <c r="I58" i="18"/>
  <c r="I56" i="18"/>
  <c r="I55" i="18"/>
  <c r="I54" i="18"/>
  <c r="I53" i="18"/>
  <c r="I52" i="18"/>
  <c r="I51" i="18"/>
  <c r="I50" i="18"/>
  <c r="I49" i="18"/>
  <c r="I46" i="18"/>
  <c r="I44" i="18"/>
  <c r="I43" i="18"/>
  <c r="I42" i="18"/>
  <c r="I34" i="18"/>
  <c r="I33" i="18"/>
  <c r="I32" i="18"/>
  <c r="I31" i="18"/>
  <c r="I30" i="18"/>
  <c r="I29" i="18"/>
  <c r="I24" i="18"/>
  <c r="I23" i="18"/>
  <c r="I22" i="18"/>
  <c r="I21" i="18"/>
  <c r="I20" i="18"/>
  <c r="I19" i="18"/>
  <c r="I18" i="18"/>
  <c r="I17" i="18"/>
  <c r="I16" i="18"/>
  <c r="I9" i="18"/>
  <c r="I8" i="18"/>
  <c r="I7" i="18"/>
  <c r="I6" i="18"/>
  <c r="I5" i="18"/>
  <c r="I4" i="18"/>
  <c r="I901" i="18"/>
  <c r="I900" i="18"/>
  <c r="I843" i="18"/>
  <c r="I842" i="18"/>
  <c r="I841" i="18"/>
  <c r="I840" i="18"/>
  <c r="I839" i="18"/>
  <c r="I830" i="18"/>
  <c r="I827" i="18"/>
  <c r="I826" i="18"/>
  <c r="I825" i="18"/>
  <c r="I829" i="18"/>
  <c r="I824" i="18"/>
  <c r="I823" i="18"/>
  <c r="I828" i="18"/>
  <c r="I822" i="18"/>
  <c r="I821" i="18"/>
  <c r="I810" i="18"/>
  <c r="I809" i="18"/>
  <c r="I808" i="18"/>
  <c r="I807" i="18"/>
  <c r="I806" i="18"/>
  <c r="I805" i="18"/>
  <c r="I804" i="18"/>
  <c r="I803" i="18"/>
  <c r="I791" i="18"/>
  <c r="I790" i="18"/>
  <c r="I785" i="18"/>
  <c r="I787" i="18"/>
  <c r="I783" i="18"/>
  <c r="I782" i="18"/>
  <c r="I781" i="18"/>
  <c r="I780" i="18"/>
  <c r="I786" i="18"/>
  <c r="I784" i="18"/>
  <c r="I779" i="18"/>
  <c r="I778" i="18"/>
  <c r="I734" i="18"/>
  <c r="I739" i="18"/>
  <c r="I738" i="18"/>
  <c r="I733" i="18"/>
  <c r="I732" i="18"/>
  <c r="I735" i="18"/>
  <c r="I731" i="18"/>
  <c r="I737" i="18"/>
  <c r="I736" i="18"/>
  <c r="I730" i="18"/>
  <c r="I729" i="18"/>
  <c r="I693" i="18"/>
  <c r="I692" i="18"/>
  <c r="I700" i="18"/>
  <c r="I699" i="18"/>
  <c r="I698" i="18"/>
  <c r="I697" i="18"/>
  <c r="I696" i="18"/>
  <c r="I695" i="18"/>
  <c r="I694" i="18"/>
  <c r="I691" i="18"/>
  <c r="I634" i="18"/>
  <c r="I608" i="18"/>
  <c r="I611" i="18"/>
  <c r="I610" i="18"/>
  <c r="I609" i="18"/>
  <c r="I607" i="18"/>
  <c r="I606" i="18"/>
  <c r="I605" i="18"/>
  <c r="I604" i="18"/>
  <c r="I603" i="18"/>
  <c r="I582" i="18"/>
  <c r="I583" i="18"/>
  <c r="I581" i="18"/>
  <c r="I580" i="18"/>
  <c r="I579" i="18"/>
  <c r="I578" i="18"/>
  <c r="I577" i="18"/>
  <c r="I576" i="18"/>
  <c r="I564" i="18"/>
  <c r="I563" i="18"/>
  <c r="I562" i="18"/>
  <c r="I558" i="18"/>
  <c r="I557" i="18"/>
  <c r="I561" i="18"/>
  <c r="I556" i="18"/>
  <c r="I560" i="18"/>
  <c r="I559" i="18"/>
  <c r="I555" i="18"/>
  <c r="I513" i="18"/>
  <c r="I512" i="18"/>
  <c r="I510" i="18"/>
  <c r="I509" i="18"/>
  <c r="I502" i="18"/>
  <c r="I494" i="18"/>
  <c r="I493" i="18"/>
  <c r="I492" i="18"/>
  <c r="I491" i="18"/>
  <c r="I490" i="18"/>
  <c r="I489" i="18"/>
  <c r="I484" i="18"/>
  <c r="I483" i="18"/>
  <c r="I479" i="18"/>
  <c r="I478" i="18"/>
  <c r="I480" i="18"/>
  <c r="I477" i="18"/>
  <c r="I476" i="18"/>
  <c r="I457" i="18"/>
  <c r="I458" i="18"/>
  <c r="I456" i="18"/>
  <c r="I455" i="18"/>
  <c r="I427" i="18"/>
  <c r="I426" i="18"/>
  <c r="I424" i="18"/>
  <c r="I425" i="18"/>
  <c r="I423" i="18"/>
  <c r="I422" i="18"/>
  <c r="I421" i="18"/>
  <c r="I420" i="18"/>
  <c r="I419" i="18"/>
  <c r="I392" i="18"/>
  <c r="I391" i="18"/>
  <c r="I390" i="18"/>
  <c r="I393" i="18"/>
  <c r="I389" i="18"/>
  <c r="I396" i="18"/>
  <c r="I395" i="18"/>
  <c r="I394" i="18"/>
  <c r="I388" i="18"/>
  <c r="I342" i="18"/>
  <c r="I339" i="18"/>
  <c r="I332" i="18"/>
  <c r="I338" i="18"/>
  <c r="I334" i="18"/>
  <c r="I333" i="18"/>
  <c r="I337" i="18"/>
  <c r="I336" i="18"/>
  <c r="I335" i="18"/>
  <c r="I331" i="18"/>
  <c r="I330" i="18"/>
  <c r="I329" i="18"/>
  <c r="I308" i="18"/>
  <c r="I312" i="18"/>
  <c r="I311" i="18"/>
  <c r="I309" i="18"/>
  <c r="I310" i="18"/>
  <c r="I307" i="18"/>
  <c r="I306" i="18"/>
  <c r="I274" i="18"/>
  <c r="I279" i="18"/>
  <c r="I273" i="18"/>
  <c r="I278" i="18"/>
  <c r="I277" i="18"/>
  <c r="I272" i="18"/>
  <c r="I275" i="18"/>
  <c r="I271" i="18"/>
  <c r="I270" i="18"/>
  <c r="I269" i="18"/>
  <c r="I224" i="18"/>
  <c r="I227" i="18"/>
  <c r="I226" i="18"/>
  <c r="I225" i="18"/>
  <c r="I223" i="18"/>
  <c r="I222" i="18"/>
  <c r="I214" i="18"/>
  <c r="I213" i="18"/>
  <c r="I212" i="18"/>
  <c r="I211" i="18"/>
  <c r="I210" i="18"/>
  <c r="I209" i="18"/>
  <c r="I202" i="18"/>
  <c r="I208" i="18"/>
  <c r="I201" i="18"/>
  <c r="I200" i="18"/>
  <c r="I199" i="18"/>
  <c r="I198" i="18"/>
  <c r="I174" i="18"/>
  <c r="I142" i="18"/>
  <c r="I140" i="18"/>
  <c r="I139" i="18"/>
  <c r="I128" i="18"/>
  <c r="I127" i="18"/>
  <c r="I126" i="18"/>
  <c r="I120" i="18"/>
  <c r="I119" i="18"/>
  <c r="I122" i="18"/>
  <c r="I117" i="18"/>
  <c r="I116" i="18"/>
  <c r="I121" i="18"/>
  <c r="I115" i="18"/>
  <c r="I113" i="18"/>
  <c r="I95" i="18"/>
  <c r="I102" i="18"/>
  <c r="I101" i="18"/>
  <c r="I100" i="18"/>
  <c r="I99" i="18"/>
  <c r="I98" i="18"/>
  <c r="I97" i="18"/>
  <c r="I94" i="18"/>
  <c r="I96" i="18"/>
  <c r="I93" i="18"/>
  <c r="I92" i="18"/>
  <c r="Y254" i="18" l="1"/>
  <c r="X254" i="18"/>
  <c r="W254" i="18"/>
  <c r="X257" i="18"/>
  <c r="W257" i="18"/>
  <c r="Y257" i="18"/>
  <c r="Y256" i="18"/>
  <c r="X256" i="18"/>
  <c r="W256" i="18"/>
  <c r="W562" i="18"/>
  <c r="Y562" i="18"/>
  <c r="X562" i="18"/>
  <c r="Y561" i="18"/>
  <c r="X561" i="18"/>
  <c r="W561" i="18"/>
  <c r="X563" i="18"/>
  <c r="Y563" i="18"/>
  <c r="W563" i="18"/>
  <c r="W564" i="18"/>
  <c r="Y564" i="18"/>
  <c r="X564" i="18"/>
  <c r="W559" i="18"/>
  <c r="X559" i="18"/>
  <c r="Y559" i="18"/>
  <c r="Y480" i="18"/>
  <c r="X480" i="18"/>
  <c r="W480" i="18"/>
  <c r="X492" i="18"/>
  <c r="Y492" i="18"/>
  <c r="W492" i="18"/>
  <c r="Y481" i="18"/>
  <c r="X481" i="18"/>
  <c r="W481" i="18"/>
  <c r="Y751" i="18"/>
  <c r="X751" i="18"/>
  <c r="W751" i="18"/>
  <c r="Y757" i="18"/>
  <c r="X757" i="18"/>
  <c r="W757" i="18"/>
  <c r="X756" i="18"/>
  <c r="W756" i="18"/>
  <c r="Y756" i="18"/>
  <c r="Y761" i="18"/>
  <c r="X761" i="18"/>
  <c r="W761" i="18"/>
  <c r="Y759" i="18"/>
  <c r="X759" i="18"/>
  <c r="W759" i="18"/>
  <c r="X758" i="18"/>
  <c r="W758" i="18"/>
  <c r="Y758" i="18"/>
  <c r="W755" i="18"/>
  <c r="Y755" i="18"/>
  <c r="X755" i="18"/>
  <c r="W122" i="18"/>
  <c r="Y122" i="18"/>
  <c r="X122" i="18"/>
  <c r="X120" i="18"/>
  <c r="Y120" i="18"/>
  <c r="W120" i="18"/>
  <c r="X121" i="18"/>
  <c r="Y121" i="18"/>
  <c r="W121" i="18"/>
  <c r="Y117" i="18"/>
  <c r="W117" i="18"/>
  <c r="X117" i="18"/>
  <c r="L106" i="22"/>
  <c r="M106" i="22" s="1"/>
  <c r="L107" i="22" s="1"/>
  <c r="M107" i="22" s="1"/>
  <c r="L108" i="22" s="1"/>
  <c r="M108" i="22" s="1"/>
  <c r="C116" i="22"/>
  <c r="L110" i="22"/>
  <c r="M110" i="22" s="1"/>
  <c r="L111" i="22" s="1"/>
  <c r="M111" i="22" s="1"/>
  <c r="L112" i="22" s="1"/>
  <c r="M112" i="22" s="1"/>
  <c r="L113" i="22" s="1"/>
  <c r="M113" i="22" s="1"/>
  <c r="L114" i="22" s="1"/>
  <c r="M114" i="22" s="1"/>
  <c r="L104" i="23"/>
  <c r="M104" i="23" s="1"/>
  <c r="L105" i="23" s="1"/>
  <c r="M105" i="23" s="1"/>
  <c r="C110" i="23"/>
  <c r="A87" i="19"/>
  <c r="A159" i="19"/>
  <c r="B901" i="18"/>
  <c r="B902" i="18" s="1"/>
  <c r="B903" i="18" s="1"/>
  <c r="B644" i="18"/>
  <c r="B645" i="18" s="1"/>
  <c r="B646" i="18" s="1"/>
  <c r="B647" i="18" s="1"/>
  <c r="B510" i="18"/>
  <c r="B511" i="18" s="1"/>
  <c r="B512" i="18" s="1"/>
  <c r="B513" i="18" s="1"/>
  <c r="B880" i="18"/>
  <c r="B881" i="18" s="1"/>
  <c r="B882" i="18" s="1"/>
  <c r="B883" i="18" s="1"/>
  <c r="B852" i="18"/>
  <c r="B853" i="18" s="1"/>
  <c r="B854" i="18" s="1"/>
  <c r="B855" i="18" s="1"/>
  <c r="B857" i="18" s="1"/>
  <c r="B840" i="18"/>
  <c r="B841" i="18" s="1"/>
  <c r="B842" i="18" s="1"/>
  <c r="B843" i="18" s="1"/>
  <c r="B822" i="18"/>
  <c r="B823" i="18" s="1"/>
  <c r="B824" i="18" s="1"/>
  <c r="B825" i="18" s="1"/>
  <c r="B804" i="18"/>
  <c r="B805" i="18" s="1"/>
  <c r="B806" i="18" s="1"/>
  <c r="B807" i="18" s="1"/>
  <c r="B808" i="18" s="1"/>
  <c r="B809" i="18" s="1"/>
  <c r="B810" i="18" s="1"/>
  <c r="B811" i="18" s="1"/>
  <c r="B812" i="18" s="1"/>
  <c r="B792" i="18"/>
  <c r="B793" i="18" s="1"/>
  <c r="B794" i="18" s="1"/>
  <c r="B779" i="18"/>
  <c r="B780" i="18" s="1"/>
  <c r="B781" i="18" s="1"/>
  <c r="B782" i="18" s="1"/>
  <c r="B768" i="18"/>
  <c r="B769" i="18" s="1"/>
  <c r="B770" i="18" s="1"/>
  <c r="B771" i="18" s="1"/>
  <c r="B752" i="18"/>
  <c r="B753" i="18" s="1"/>
  <c r="B730" i="18"/>
  <c r="B731" i="18" s="1"/>
  <c r="B732" i="18" s="1"/>
  <c r="B733" i="18" s="1"/>
  <c r="B706" i="18"/>
  <c r="B707" i="18" s="1"/>
  <c r="B708" i="18" s="1"/>
  <c r="B709" i="18" s="1"/>
  <c r="B692" i="18"/>
  <c r="B693" i="18" s="1"/>
  <c r="B694" i="18" s="1"/>
  <c r="B695" i="18" s="1"/>
  <c r="B678" i="18"/>
  <c r="B679" i="18" s="1"/>
  <c r="B680" i="18" s="1"/>
  <c r="B681" i="18" s="1"/>
  <c r="B630" i="18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17" i="18"/>
  <c r="B618" i="18" s="1"/>
  <c r="B619" i="18" s="1"/>
  <c r="B620" i="18" s="1"/>
  <c r="B604" i="18"/>
  <c r="B605" i="18" s="1"/>
  <c r="B606" i="18" s="1"/>
  <c r="B607" i="18" s="1"/>
  <c r="B591" i="18"/>
  <c r="B592" i="18" s="1"/>
  <c r="B593" i="18" s="1"/>
  <c r="B594" i="18" s="1"/>
  <c r="B577" i="18"/>
  <c r="B578" i="18" s="1"/>
  <c r="B579" i="18" s="1"/>
  <c r="B580" i="18" s="1"/>
  <c r="B556" i="18"/>
  <c r="B557" i="18" s="1"/>
  <c r="B558" i="18" s="1"/>
  <c r="B559" i="18" s="1"/>
  <c r="B543" i="18"/>
  <c r="B544" i="18" s="1"/>
  <c r="B545" i="18" s="1"/>
  <c r="B546" i="18" s="1"/>
  <c r="B497" i="18"/>
  <c r="B498" i="18" s="1"/>
  <c r="B499" i="18" s="1"/>
  <c r="B500" i="18" s="1"/>
  <c r="B490" i="18"/>
  <c r="B491" i="18" s="1"/>
  <c r="B492" i="18" s="1"/>
  <c r="B493" i="18" s="1"/>
  <c r="B477" i="18"/>
  <c r="B478" i="18" s="1"/>
  <c r="B479" i="18" s="1"/>
  <c r="B480" i="18" s="1"/>
  <c r="B456" i="18"/>
  <c r="B457" i="18" s="1"/>
  <c r="B458" i="18" s="1"/>
  <c r="B459" i="18" s="1"/>
  <c r="B433" i="18"/>
  <c r="B434" i="18" s="1"/>
  <c r="B435" i="18" s="1"/>
  <c r="B436" i="18" s="1"/>
  <c r="B420" i="18"/>
  <c r="B421" i="18" s="1"/>
  <c r="B422" i="18" s="1"/>
  <c r="B423" i="18" s="1"/>
  <c r="B127" i="18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14" i="18"/>
  <c r="B115" i="18" s="1"/>
  <c r="B116" i="18" s="1"/>
  <c r="B117" i="18" s="1"/>
  <c r="B404" i="18"/>
  <c r="B405" i="18" s="1"/>
  <c r="B406" i="18" s="1"/>
  <c r="B407" i="18" s="1"/>
  <c r="B389" i="18"/>
  <c r="B390" i="18" s="1"/>
  <c r="B391" i="18" s="1"/>
  <c r="B392" i="18" s="1"/>
  <c r="B393" i="18" s="1"/>
  <c r="B394" i="18" s="1"/>
  <c r="B395" i="18" s="1"/>
  <c r="B396" i="18" s="1"/>
  <c r="B369" i="18"/>
  <c r="B370" i="18" s="1"/>
  <c r="B371" i="18" s="1"/>
  <c r="B372" i="18" s="1"/>
  <c r="B64" i="18"/>
  <c r="B65" i="18" s="1"/>
  <c r="B66" i="18" s="1"/>
  <c r="B67" i="18" s="1"/>
  <c r="B50" i="18"/>
  <c r="B51" i="18" s="1"/>
  <c r="B52" i="18" s="1"/>
  <c r="B53" i="18" s="1"/>
  <c r="B54" i="18" s="1"/>
  <c r="B55" i="18" s="1"/>
  <c r="B56" i="18" s="1"/>
  <c r="B57" i="18" s="1"/>
  <c r="B344" i="18"/>
  <c r="B345" i="18" s="1"/>
  <c r="B346" i="18" s="1"/>
  <c r="B347" i="18" s="1"/>
  <c r="B331" i="18"/>
  <c r="B332" i="18" s="1"/>
  <c r="B333" i="18" s="1"/>
  <c r="B334" i="18" s="1"/>
  <c r="B315" i="18"/>
  <c r="B316" i="18" s="1"/>
  <c r="B317" i="18" s="1"/>
  <c r="B318" i="18" s="1"/>
  <c r="B319" i="18" s="1"/>
  <c r="B320" i="18" s="1"/>
  <c r="B321" i="18" s="1"/>
  <c r="B322" i="18" s="1"/>
  <c r="B308" i="18"/>
  <c r="B309" i="18" s="1"/>
  <c r="B310" i="18" s="1"/>
  <c r="B311" i="18" s="1"/>
  <c r="B286" i="18"/>
  <c r="B287" i="18" s="1"/>
  <c r="B288" i="18" s="1"/>
  <c r="B289" i="18" s="1"/>
  <c r="B270" i="18"/>
  <c r="B271" i="18" s="1"/>
  <c r="B272" i="18" s="1"/>
  <c r="B273" i="18" s="1"/>
  <c r="B252" i="18"/>
  <c r="B253" i="18" s="1"/>
  <c r="B254" i="18" s="1"/>
  <c r="B255" i="18" s="1"/>
  <c r="B231" i="18"/>
  <c r="B232" i="18" s="1"/>
  <c r="B233" i="18" s="1"/>
  <c r="B234" i="18" s="1"/>
  <c r="B223" i="18"/>
  <c r="B224" i="18" s="1"/>
  <c r="B225" i="18" s="1"/>
  <c r="B226" i="18" s="1"/>
  <c r="B199" i="18"/>
  <c r="B200" i="18" s="1"/>
  <c r="B201" i="18" s="1"/>
  <c r="B202" i="18" s="1"/>
  <c r="B186" i="18"/>
  <c r="B187" i="18" s="1"/>
  <c r="B188" i="18" s="1"/>
  <c r="B189" i="18" s="1"/>
  <c r="B175" i="18"/>
  <c r="B176" i="18" s="1"/>
  <c r="B177" i="18" s="1"/>
  <c r="B178" i="18" s="1"/>
  <c r="B163" i="18"/>
  <c r="B164" i="18" s="1"/>
  <c r="B165" i="18" s="1"/>
  <c r="B166" i="18" s="1"/>
  <c r="B167" i="18" s="1"/>
  <c r="B168" i="18" s="1"/>
  <c r="B169" i="18" s="1"/>
  <c r="B170" i="18" s="1"/>
  <c r="B140" i="18"/>
  <c r="B141" i="18" s="1"/>
  <c r="B142" i="18" s="1"/>
  <c r="B143" i="18" s="1"/>
  <c r="B93" i="18"/>
  <c r="B94" i="18" s="1"/>
  <c r="B95" i="18" s="1"/>
  <c r="B96" i="18" s="1"/>
  <c r="B30" i="18"/>
  <c r="B31" i="18" s="1"/>
  <c r="B17" i="18"/>
  <c r="B18" i="18" s="1"/>
  <c r="B19" i="18" s="1"/>
  <c r="B20" i="18" s="1"/>
  <c r="B22" i="18" s="1"/>
  <c r="B5" i="18"/>
  <c r="A15" i="18"/>
  <c r="A28" i="18" s="1"/>
  <c r="A40" i="18" s="1"/>
  <c r="A48" i="18" s="1"/>
  <c r="A62" i="18" s="1"/>
  <c r="A91" i="18" s="1"/>
  <c r="A14" i="19"/>
  <c r="A21" i="19" s="1"/>
  <c r="G30" i="24"/>
  <c r="D5" i="19"/>
  <c r="W3" i="18" l="1"/>
  <c r="X3" i="18"/>
  <c r="Y3" i="18"/>
  <c r="B292" i="18"/>
  <c r="B293" i="18" s="1"/>
  <c r="B294" i="18" s="1"/>
  <c r="B295" i="18" s="1"/>
  <c r="B296" i="18" s="1"/>
  <c r="B409" i="18"/>
  <c r="B410" i="18" s="1"/>
  <c r="B411" i="18" s="1"/>
  <c r="B412" i="18" s="1"/>
  <c r="B413" i="18" s="1"/>
  <c r="B414" i="18" s="1"/>
  <c r="B415" i="18" s="1"/>
  <c r="B416" i="18" s="1"/>
  <c r="B417" i="18" s="1"/>
  <c r="B502" i="18"/>
  <c r="B503" i="18" s="1"/>
  <c r="B504" i="18" s="1"/>
  <c r="B505" i="18" s="1"/>
  <c r="B506" i="18" s="1"/>
  <c r="B683" i="18"/>
  <c r="B684" i="18" s="1"/>
  <c r="B685" i="18" s="1"/>
  <c r="B686" i="18" s="1"/>
  <c r="B687" i="18" s="1"/>
  <c r="B548" i="18"/>
  <c r="B549" i="18" s="1"/>
  <c r="B550" i="18" s="1"/>
  <c r="B551" i="18" s="1"/>
  <c r="B552" i="18" s="1"/>
  <c r="B697" i="18"/>
  <c r="B698" i="18" s="1"/>
  <c r="B699" i="18" s="1"/>
  <c r="B700" i="18" s="1"/>
  <c r="B701" i="18" s="1"/>
  <c r="B827" i="18"/>
  <c r="B828" i="18" s="1"/>
  <c r="B829" i="18" s="1"/>
  <c r="B830" i="18" s="1"/>
  <c r="B831" i="18" s="1"/>
  <c r="B336" i="18"/>
  <c r="B337" i="18" s="1"/>
  <c r="B338" i="18" s="1"/>
  <c r="B339" i="18" s="1"/>
  <c r="B340" i="18" s="1"/>
  <c r="B561" i="18"/>
  <c r="B562" i="18" s="1"/>
  <c r="B563" i="18" s="1"/>
  <c r="B564" i="18" s="1"/>
  <c r="B565" i="18" s="1"/>
  <c r="B711" i="18"/>
  <c r="B712" i="18" s="1"/>
  <c r="B713" i="18" s="1"/>
  <c r="B714" i="18" s="1"/>
  <c r="B715" i="18" s="1"/>
  <c r="B349" i="18"/>
  <c r="B350" i="18" s="1"/>
  <c r="B351" i="18" s="1"/>
  <c r="B352" i="18" s="1"/>
  <c r="B353" i="18" s="1"/>
  <c r="B425" i="18"/>
  <c r="B426" i="18" s="1"/>
  <c r="B427" i="18" s="1"/>
  <c r="B428" i="18" s="1"/>
  <c r="B429" i="18" s="1"/>
  <c r="B582" i="18"/>
  <c r="B583" i="18" s="1"/>
  <c r="B584" i="18" s="1"/>
  <c r="B585" i="18" s="1"/>
  <c r="B586" i="18" s="1"/>
  <c r="B735" i="18"/>
  <c r="B736" i="18" s="1"/>
  <c r="B737" i="18" s="1"/>
  <c r="B738" i="18" s="1"/>
  <c r="B739" i="18" s="1"/>
  <c r="B236" i="18"/>
  <c r="B237" i="18" s="1"/>
  <c r="B238" i="18" s="1"/>
  <c r="B239" i="18" s="1"/>
  <c r="B240" i="18" s="1"/>
  <c r="B596" i="18"/>
  <c r="B597" i="18" s="1"/>
  <c r="B598" i="18" s="1"/>
  <c r="B599" i="18" s="1"/>
  <c r="B600" i="18" s="1"/>
  <c r="B885" i="18"/>
  <c r="B886" i="18" s="1"/>
  <c r="B887" i="18" s="1"/>
  <c r="B888" i="18" s="1"/>
  <c r="B889" i="18" s="1"/>
  <c r="B98" i="18"/>
  <c r="B99" i="18" s="1"/>
  <c r="B100" i="18" s="1"/>
  <c r="B101" i="18" s="1"/>
  <c r="B102" i="18" s="1"/>
  <c r="B257" i="18"/>
  <c r="B258" i="18" s="1"/>
  <c r="B259" i="18" s="1"/>
  <c r="B260" i="18" s="1"/>
  <c r="B261" i="18" s="1"/>
  <c r="B461" i="18"/>
  <c r="B462" i="18" s="1"/>
  <c r="B463" i="18" s="1"/>
  <c r="B464" i="18" s="1"/>
  <c r="B465" i="18" s="1"/>
  <c r="B609" i="18"/>
  <c r="B610" i="18" s="1"/>
  <c r="B611" i="18" s="1"/>
  <c r="B612" i="18" s="1"/>
  <c r="B613" i="18" s="1"/>
  <c r="B515" i="18"/>
  <c r="B516" i="18" s="1"/>
  <c r="B517" i="18" s="1"/>
  <c r="B518" i="18" s="1"/>
  <c r="B519" i="18" s="1"/>
  <c r="B374" i="18"/>
  <c r="B375" i="18" s="1"/>
  <c r="B376" i="18" s="1"/>
  <c r="B377" i="18" s="1"/>
  <c r="B378" i="18" s="1"/>
  <c r="B482" i="18"/>
  <c r="B483" i="18" s="1"/>
  <c r="B484" i="18" s="1"/>
  <c r="B485" i="18" s="1"/>
  <c r="B486" i="18" s="1"/>
  <c r="B784" i="18"/>
  <c r="B785" i="18" s="1"/>
  <c r="B786" i="18" s="1"/>
  <c r="B787" i="18" s="1"/>
  <c r="B788" i="18" s="1"/>
  <c r="B649" i="18"/>
  <c r="B650" i="18" s="1"/>
  <c r="B651" i="18" s="1"/>
  <c r="B652" i="18" s="1"/>
  <c r="B653" i="18" s="1"/>
  <c r="L107" i="23"/>
  <c r="M107" i="23" s="1"/>
  <c r="L108" i="23" s="1"/>
  <c r="M108" i="23" s="1"/>
  <c r="L109" i="23" s="1"/>
  <c r="M109" i="23" s="1"/>
  <c r="B69" i="18"/>
  <c r="B70" i="18" s="1"/>
  <c r="B71" i="18" s="1"/>
  <c r="B72" i="18" s="1"/>
  <c r="B73" i="18" s="1"/>
  <c r="B119" i="18"/>
  <c r="B120" i="18" s="1"/>
  <c r="B121" i="18" s="1"/>
  <c r="B122" i="18" s="1"/>
  <c r="B123" i="18" s="1"/>
  <c r="B204" i="18"/>
  <c r="B205" i="18" s="1"/>
  <c r="B206" i="18" s="1"/>
  <c r="B207" i="18" s="1"/>
  <c r="B208" i="18" s="1"/>
  <c r="B210" i="18" s="1"/>
  <c r="B211" i="18" s="1"/>
  <c r="B212" i="18" s="1"/>
  <c r="B213" i="18" s="1"/>
  <c r="B214" i="18" s="1"/>
  <c r="B275" i="18"/>
  <c r="B276" i="18" s="1"/>
  <c r="B277" i="18" s="1"/>
  <c r="B278" i="18" s="1"/>
  <c r="B279" i="18" s="1"/>
  <c r="C123" i="22"/>
  <c r="L117" i="22"/>
  <c r="M117" i="22" s="1"/>
  <c r="L118" i="22" s="1"/>
  <c r="M118" i="22" s="1"/>
  <c r="L119" i="22" s="1"/>
  <c r="M119" i="22" s="1"/>
  <c r="L120" i="22" s="1"/>
  <c r="M120" i="22" s="1"/>
  <c r="L121" i="22" s="1"/>
  <c r="M121" i="22" s="1"/>
  <c r="C6" i="19"/>
  <c r="C28" i="24"/>
  <c r="C117" i="23"/>
  <c r="L111" i="23"/>
  <c r="M111" i="23" s="1"/>
  <c r="L112" i="23" s="1"/>
  <c r="M112" i="23" s="1"/>
  <c r="L113" i="23" s="1"/>
  <c r="M113" i="23" s="1"/>
  <c r="L114" i="23" s="1"/>
  <c r="M114" i="23" s="1"/>
  <c r="L115" i="23" s="1"/>
  <c r="M115" i="23" s="1"/>
  <c r="A94" i="19"/>
  <c r="A166" i="19"/>
  <c r="A28" i="19"/>
  <c r="B858" i="18"/>
  <c r="B859" i="18" s="1"/>
  <c r="B860" i="18" s="1"/>
  <c r="B861" i="18" s="1"/>
  <c r="B754" i="18"/>
  <c r="B755" i="18" s="1"/>
  <c r="B32" i="18"/>
  <c r="A112" i="18"/>
  <c r="A125" i="18" s="1"/>
  <c r="A138" i="18" s="1"/>
  <c r="A161" i="18" s="1"/>
  <c r="A173" i="18" s="1"/>
  <c r="A184" i="18" s="1"/>
  <c r="A197" i="18" s="1"/>
  <c r="A221" i="18" s="1"/>
  <c r="A229" i="18" s="1"/>
  <c r="A250" i="18" s="1"/>
  <c r="A268" i="18" s="1"/>
  <c r="A284" i="18" s="1"/>
  <c r="A306" i="18" s="1"/>
  <c r="A313" i="18" s="1"/>
  <c r="A329" i="18" s="1"/>
  <c r="A342" i="18" s="1"/>
  <c r="A367" i="18" s="1"/>
  <c r="A387" i="18" s="1"/>
  <c r="A402" i="18" s="1"/>
  <c r="A418" i="18" s="1"/>
  <c r="A431" i="18" s="1"/>
  <c r="A454" i="18" s="1"/>
  <c r="A475" i="18" s="1"/>
  <c r="A488" i="18" s="1"/>
  <c r="A495" i="18" s="1"/>
  <c r="A508" i="18" s="1"/>
  <c r="A541" i="18" s="1"/>
  <c r="A554" i="18" s="1"/>
  <c r="A575" i="18" s="1"/>
  <c r="A589" i="18" s="1"/>
  <c r="A602" i="18" s="1"/>
  <c r="A615" i="18" s="1"/>
  <c r="A628" i="18" s="1"/>
  <c r="Z2" i="18" l="1"/>
  <c r="B863" i="18"/>
  <c r="B864" i="18" s="1"/>
  <c r="B865" i="18" s="1"/>
  <c r="B866" i="18" s="1"/>
  <c r="B867" i="18" s="1"/>
  <c r="B757" i="18"/>
  <c r="B758" i="18" s="1"/>
  <c r="B759" i="18" s="1"/>
  <c r="B760" i="18" s="1"/>
  <c r="B761" i="18" s="1"/>
  <c r="L124" i="22"/>
  <c r="M124" i="22" s="1"/>
  <c r="L125" i="22" s="1"/>
  <c r="M125" i="22" s="1"/>
  <c r="L126" i="22" s="1"/>
  <c r="M126" i="22" s="1"/>
  <c r="L127" i="22" s="1"/>
  <c r="M127" i="22" s="1"/>
  <c r="L128" i="22" s="1"/>
  <c r="M128" i="22" s="1"/>
  <c r="C130" i="22"/>
  <c r="D6" i="19"/>
  <c r="A29" i="24"/>
  <c r="L118" i="23"/>
  <c r="M118" i="23" s="1"/>
  <c r="L119" i="23" s="1"/>
  <c r="M119" i="23" s="1"/>
  <c r="L120" i="23" s="1"/>
  <c r="M120" i="23" s="1"/>
  <c r="L121" i="23" s="1"/>
  <c r="M121" i="23" s="1"/>
  <c r="L122" i="23" s="1"/>
  <c r="M122" i="23" s="1"/>
  <c r="C124" i="23"/>
  <c r="A101" i="19"/>
  <c r="A173" i="19"/>
  <c r="A180" i="19" s="1"/>
  <c r="A35" i="19"/>
  <c r="B33" i="18"/>
  <c r="B42" i="18"/>
  <c r="A642" i="18"/>
  <c r="A676" i="18" s="1"/>
  <c r="A690" i="18" s="1"/>
  <c r="A704" i="18" s="1"/>
  <c r="A728" i="18" s="1"/>
  <c r="A750" i="18" s="1"/>
  <c r="A766" i="18" s="1"/>
  <c r="A777" i="18" s="1"/>
  <c r="A790" i="18" s="1"/>
  <c r="A802" i="18" s="1"/>
  <c r="A820" i="18" s="1"/>
  <c r="A838" i="18" s="1"/>
  <c r="A850" i="18" s="1"/>
  <c r="A878" i="18" s="1"/>
  <c r="A899" i="18" s="1"/>
  <c r="C137" i="22" l="1"/>
  <c r="L131" i="22"/>
  <c r="M131" i="22" s="1"/>
  <c r="L132" i="22" s="1"/>
  <c r="M132" i="22" s="1"/>
  <c r="L133" i="22" s="1"/>
  <c r="M133" i="22" s="1"/>
  <c r="L134" i="22" s="1"/>
  <c r="M134" i="22" s="1"/>
  <c r="L135" i="22" s="1"/>
  <c r="M135" i="22" s="1"/>
  <c r="D143" i="22" s="1"/>
  <c r="D150" i="22" s="1"/>
  <c r="C7" i="19"/>
  <c r="C29" i="24"/>
  <c r="L125" i="23"/>
  <c r="M125" i="23" s="1"/>
  <c r="L126" i="23" s="1"/>
  <c r="M126" i="23" s="1"/>
  <c r="L127" i="23" s="1"/>
  <c r="M127" i="23" s="1"/>
  <c r="L128" i="23" s="1"/>
  <c r="M128" i="23" s="1"/>
  <c r="L129" i="23" s="1"/>
  <c r="M129" i="23" s="1"/>
  <c r="C131" i="23"/>
  <c r="A108" i="19"/>
  <c r="A42" i="19"/>
  <c r="A187" i="19"/>
  <c r="B43" i="18"/>
  <c r="B44" i="18" s="1"/>
  <c r="B45" i="18" s="1"/>
  <c r="C144" i="22" l="1"/>
  <c r="L138" i="22"/>
  <c r="M138" i="22" s="1"/>
  <c r="L139" i="22" s="1"/>
  <c r="M139" i="22" s="1"/>
  <c r="L140" i="22" s="1"/>
  <c r="M140" i="22" s="1"/>
  <c r="L141" i="22" s="1"/>
  <c r="M141" i="22" s="1"/>
  <c r="L142" i="22" s="1"/>
  <c r="M142" i="22" s="1"/>
  <c r="A30" i="24"/>
  <c r="L8" i="19"/>
  <c r="M8" i="19" s="1"/>
  <c r="L9" i="19" s="1"/>
  <c r="M9" i="19" s="1"/>
  <c r="L10" i="19" s="1"/>
  <c r="M10" i="19" s="1"/>
  <c r="L11" i="19" s="1"/>
  <c r="M11" i="19" s="1"/>
  <c r="L12" i="19" s="1"/>
  <c r="M12" i="19" s="1"/>
  <c r="C14" i="19"/>
  <c r="C138" i="23"/>
  <c r="L132" i="23"/>
  <c r="M132" i="23" s="1"/>
  <c r="L133" i="23" s="1"/>
  <c r="M133" i="23" s="1"/>
  <c r="L134" i="23" s="1"/>
  <c r="M134" i="23" s="1"/>
  <c r="L135" i="23" s="1"/>
  <c r="M135" i="23" s="1"/>
  <c r="L136" i="23" s="1"/>
  <c r="M136" i="23" s="1"/>
  <c r="A115" i="19"/>
  <c r="A122" i="19" s="1"/>
  <c r="A49" i="19"/>
  <c r="A194" i="19"/>
  <c r="B6" i="18"/>
  <c r="B7" i="18" s="1"/>
  <c r="B8" i="18" s="1"/>
  <c r="B23" i="18" s="1"/>
  <c r="B24" i="18" s="1"/>
  <c r="B25" i="18" s="1"/>
  <c r="B26" i="18" s="1"/>
  <c r="D13" i="19" l="1"/>
  <c r="C30" i="24" s="1"/>
  <c r="L145" i="22"/>
  <c r="M145" i="22" s="1"/>
  <c r="L146" i="22" s="1"/>
  <c r="M146" i="22" s="1"/>
  <c r="L147" i="22" s="1"/>
  <c r="M147" i="22" s="1"/>
  <c r="L148" i="22" s="1"/>
  <c r="M148" i="22" s="1"/>
  <c r="L149" i="22" s="1"/>
  <c r="M149" i="22" s="1"/>
  <c r="C151" i="22" s="1"/>
  <c r="D151" i="22" s="1"/>
  <c r="L15" i="19"/>
  <c r="M15" i="19" s="1"/>
  <c r="L16" i="19" s="1"/>
  <c r="M16" i="19" s="1"/>
  <c r="L17" i="19" s="1"/>
  <c r="M17" i="19" s="1"/>
  <c r="L18" i="19" s="1"/>
  <c r="M18" i="19" s="1"/>
  <c r="L19" i="19" s="1"/>
  <c r="M19" i="19" s="1"/>
  <c r="D20" i="19" s="1"/>
  <c r="D27" i="19" s="1"/>
  <c r="D34" i="19" s="1"/>
  <c r="D41" i="19" s="1"/>
  <c r="D48" i="19" s="1"/>
  <c r="D55" i="19" s="1"/>
  <c r="D62" i="19" s="1"/>
  <c r="D69" i="19" s="1"/>
  <c r="D76" i="19" s="1"/>
  <c r="C77" i="19" s="1"/>
  <c r="C21" i="19"/>
  <c r="C145" i="23"/>
  <c r="L139" i="23"/>
  <c r="M139" i="23" s="1"/>
  <c r="L140" i="23" s="1"/>
  <c r="M140" i="23" s="1"/>
  <c r="L141" i="23" s="1"/>
  <c r="M141" i="23" s="1"/>
  <c r="L142" i="23" s="1"/>
  <c r="M142" i="23" s="1"/>
  <c r="L143" i="23" s="1"/>
  <c r="M143" i="23" s="1"/>
  <c r="A201" i="19"/>
  <c r="A129" i="19"/>
  <c r="A56" i="19"/>
  <c r="M27" i="19" l="1"/>
  <c r="L22" i="19"/>
  <c r="C28" i="19"/>
  <c r="L146" i="23"/>
  <c r="M146" i="23" s="1"/>
  <c r="L147" i="23" s="1"/>
  <c r="M147" i="23" s="1"/>
  <c r="L148" i="23" s="1"/>
  <c r="M148" i="23" s="1"/>
  <c r="L149" i="23" s="1"/>
  <c r="M149" i="23" s="1"/>
  <c r="L150" i="23" s="1"/>
  <c r="M150" i="23" s="1"/>
  <c r="C152" i="23" s="1"/>
  <c r="D152" i="23" s="1"/>
  <c r="A136" i="19"/>
  <c r="A63" i="19"/>
  <c r="A208" i="19"/>
  <c r="C35" i="19" l="1"/>
  <c r="L29" i="19"/>
  <c r="M29" i="19" s="1"/>
  <c r="L30" i="19" s="1"/>
  <c r="M30" i="19" s="1"/>
  <c r="L31" i="19" s="1"/>
  <c r="M31" i="19" s="1"/>
  <c r="L32" i="19" s="1"/>
  <c r="M32" i="19" s="1"/>
  <c r="L33" i="19" s="1"/>
  <c r="M33" i="19" s="1"/>
  <c r="A215" i="19"/>
  <c r="A70" i="19"/>
  <c r="A143" i="19"/>
  <c r="A55" i="24" l="1"/>
  <c r="L36" i="19"/>
  <c r="M36" i="19" s="1"/>
  <c r="L37" i="19" s="1"/>
  <c r="M37" i="19" s="1"/>
  <c r="L38" i="19" s="1"/>
  <c r="M38" i="19" s="1"/>
  <c r="L39" i="19" s="1"/>
  <c r="M39" i="19" s="1"/>
  <c r="L40" i="19" s="1"/>
  <c r="M40" i="19" s="1"/>
  <c r="C42" i="19"/>
  <c r="A19" i="24"/>
  <c r="C55" i="24" l="1"/>
  <c r="C153" i="22"/>
  <c r="L43" i="19"/>
  <c r="M43" i="19" s="1"/>
  <c r="L44" i="19" s="1"/>
  <c r="M44" i="19" s="1"/>
  <c r="L45" i="19" s="1"/>
  <c r="M45" i="19" s="1"/>
  <c r="L46" i="19" s="1"/>
  <c r="M46" i="19" s="1"/>
  <c r="L47" i="19" s="1"/>
  <c r="M47" i="19" s="1"/>
  <c r="C49" i="19"/>
  <c r="C19" i="24"/>
  <c r="C154" i="23"/>
  <c r="D153" i="22" l="1"/>
  <c r="C56" i="24" s="1"/>
  <c r="A56" i="24"/>
  <c r="L50" i="19"/>
  <c r="M50" i="19" s="1"/>
  <c r="L51" i="19" s="1"/>
  <c r="M51" i="19" s="1"/>
  <c r="L52" i="19" s="1"/>
  <c r="M52" i="19" s="1"/>
  <c r="L53" i="19" s="1"/>
  <c r="M53" i="19" s="1"/>
  <c r="L54" i="19" s="1"/>
  <c r="M54" i="19" s="1"/>
  <c r="C56" i="19"/>
  <c r="L155" i="23"/>
  <c r="M155" i="23" s="1"/>
  <c r="L156" i="23" s="1"/>
  <c r="M156" i="23" s="1"/>
  <c r="L157" i="23" s="1"/>
  <c r="M157" i="23" s="1"/>
  <c r="L158" i="23" s="1"/>
  <c r="M158" i="23" s="1"/>
  <c r="L159" i="23" s="1"/>
  <c r="M159" i="23" s="1"/>
  <c r="C161" i="23"/>
  <c r="A20" i="24"/>
  <c r="D160" i="23" l="1"/>
  <c r="C20" i="24" s="1"/>
  <c r="L57" i="19"/>
  <c r="M57" i="19" s="1"/>
  <c r="L58" i="19" s="1"/>
  <c r="M58" i="19" s="1"/>
  <c r="L59" i="19" s="1"/>
  <c r="M59" i="19" s="1"/>
  <c r="L60" i="19" s="1"/>
  <c r="M60" i="19" s="1"/>
  <c r="L61" i="19" s="1"/>
  <c r="M61" i="19" s="1"/>
  <c r="C63" i="19"/>
  <c r="C168" i="23"/>
  <c r="L162" i="23"/>
  <c r="M162" i="23" s="1"/>
  <c r="L163" i="23" s="1"/>
  <c r="M163" i="23" s="1"/>
  <c r="L164" i="23" s="1"/>
  <c r="M164" i="23" s="1"/>
  <c r="L165" i="23" s="1"/>
  <c r="M165" i="23" s="1"/>
  <c r="L166" i="23" s="1"/>
  <c r="M166" i="23" s="1"/>
  <c r="D167" i="23" s="1"/>
  <c r="D174" i="23" s="1"/>
  <c r="D181" i="23" s="1"/>
  <c r="D188" i="23" s="1"/>
  <c r="D195" i="23" s="1"/>
  <c r="D202" i="23" s="1"/>
  <c r="D209" i="23" s="1"/>
  <c r="D216" i="23" s="1"/>
  <c r="D223" i="23" s="1"/>
  <c r="L64" i="19" l="1"/>
  <c r="M64" i="19" s="1"/>
  <c r="L65" i="19" s="1"/>
  <c r="M65" i="19" s="1"/>
  <c r="L66" i="19" s="1"/>
  <c r="M66" i="19" s="1"/>
  <c r="L67" i="19" s="1"/>
  <c r="M67" i="19" s="1"/>
  <c r="L68" i="19" s="1"/>
  <c r="M68" i="19" s="1"/>
  <c r="C70" i="19"/>
  <c r="C175" i="23"/>
  <c r="L169" i="23"/>
  <c r="M169" i="23" s="1"/>
  <c r="L170" i="23" s="1"/>
  <c r="M170" i="23" s="1"/>
  <c r="L171" i="23" s="1"/>
  <c r="M171" i="23" s="1"/>
  <c r="L172" i="23" s="1"/>
  <c r="M172" i="23" s="1"/>
  <c r="L173" i="23" s="1"/>
  <c r="M173" i="23" s="1"/>
  <c r="L71" i="19" l="1"/>
  <c r="M71" i="19" s="1"/>
  <c r="L72" i="19" s="1"/>
  <c r="M72" i="19" s="1"/>
  <c r="L73" i="19" s="1"/>
  <c r="M73" i="19" s="1"/>
  <c r="L74" i="19" s="1"/>
  <c r="M74" i="19" s="1"/>
  <c r="L75" i="19" s="1"/>
  <c r="M75" i="19" s="1"/>
  <c r="C182" i="23"/>
  <c r="L176" i="23"/>
  <c r="M176" i="23" s="1"/>
  <c r="L177" i="23" s="1"/>
  <c r="M177" i="23" s="1"/>
  <c r="L179" i="23" l="1"/>
  <c r="M179" i="23" s="1"/>
  <c r="L180" i="23" s="1"/>
  <c r="M180" i="23" s="1"/>
  <c r="L181" i="23" s="1"/>
  <c r="M181" i="23" s="1"/>
  <c r="L183" i="23"/>
  <c r="M183" i="23" s="1"/>
  <c r="L184" i="23" s="1"/>
  <c r="M184" i="23" s="1"/>
  <c r="L185" i="23" s="1"/>
  <c r="M185" i="23" s="1"/>
  <c r="L186" i="23" s="1"/>
  <c r="M186" i="23" s="1"/>
  <c r="L187" i="23" s="1"/>
  <c r="M187" i="23" s="1"/>
  <c r="C189" i="23"/>
  <c r="D77" i="19" l="1"/>
  <c r="C196" i="23"/>
  <c r="L190" i="23"/>
  <c r="M190" i="23" s="1"/>
  <c r="L191" i="23" s="1"/>
  <c r="M191" i="23" s="1"/>
  <c r="L192" i="23" s="1"/>
  <c r="M192" i="23" s="1"/>
  <c r="L193" i="23" s="1"/>
  <c r="M193" i="23" s="1"/>
  <c r="L194" i="23" s="1"/>
  <c r="M194" i="23" s="1"/>
  <c r="A32" i="24" l="1"/>
  <c r="C78" i="19"/>
  <c r="C32" i="24"/>
  <c r="C203" i="23"/>
  <c r="L197" i="23"/>
  <c r="M197" i="23" s="1"/>
  <c r="L198" i="23" s="1"/>
  <c r="M198" i="23" s="1"/>
  <c r="L199" i="23" s="1"/>
  <c r="M199" i="23" s="1"/>
  <c r="L200" i="23" s="1"/>
  <c r="M200" i="23" s="1"/>
  <c r="L201" i="23" s="1"/>
  <c r="M201" i="23" s="1"/>
  <c r="D78" i="19" l="1"/>
  <c r="A33" i="24"/>
  <c r="C210" i="23"/>
  <c r="L204" i="23"/>
  <c r="M204" i="23" s="1"/>
  <c r="L205" i="23" s="1"/>
  <c r="M205" i="23" s="1"/>
  <c r="L206" i="23" s="1"/>
  <c r="M206" i="23" s="1"/>
  <c r="L207" i="23" s="1"/>
  <c r="M207" i="23" s="1"/>
  <c r="L208" i="23" s="1"/>
  <c r="M208" i="23" s="1"/>
  <c r="C79" i="19" l="1"/>
  <c r="D79" i="19" s="1"/>
  <c r="C33" i="24"/>
  <c r="C217" i="23"/>
  <c r="L211" i="23"/>
  <c r="M211" i="23" s="1"/>
  <c r="L212" i="23" s="1"/>
  <c r="M212" i="23" s="1"/>
  <c r="L213" i="23" s="1"/>
  <c r="M213" i="23" s="1"/>
  <c r="L214" i="23" s="1"/>
  <c r="M214" i="23" s="1"/>
  <c r="L215" i="23" s="1"/>
  <c r="M215" i="23" s="1"/>
  <c r="A34" i="24" l="1"/>
  <c r="L218" i="23"/>
  <c r="M218" i="23" s="1"/>
  <c r="L219" i="23" s="1"/>
  <c r="M219" i="23" s="1"/>
  <c r="L220" i="23" s="1"/>
  <c r="M220" i="23" s="1"/>
  <c r="L221" i="23" s="1"/>
  <c r="M221" i="23" s="1"/>
  <c r="L222" i="23" s="1"/>
  <c r="M222" i="23" s="1"/>
  <c r="C224" i="23" s="1"/>
  <c r="D224" i="23" s="1"/>
  <c r="C34" i="24" l="1"/>
  <c r="C80" i="19"/>
  <c r="L81" i="19" s="1"/>
  <c r="M81" i="19" s="1"/>
  <c r="L82" i="19" s="1"/>
  <c r="M82" i="19" s="1"/>
  <c r="C87" i="19" l="1"/>
  <c r="A35" i="24"/>
  <c r="L83" i="19"/>
  <c r="M83" i="19" s="1"/>
  <c r="L84" i="19" s="1"/>
  <c r="M84" i="19" s="1"/>
  <c r="L85" i="19" s="1"/>
  <c r="M85" i="19" s="1"/>
  <c r="D86" i="19" l="1"/>
  <c r="D93" i="19" s="1"/>
  <c r="A22" i="24"/>
  <c r="L88" i="19"/>
  <c r="M88" i="19" s="1"/>
  <c r="L89" i="19" s="1"/>
  <c r="M89" i="19" s="1"/>
  <c r="L90" i="19" s="1"/>
  <c r="M90" i="19" s="1"/>
  <c r="L91" i="19" s="1"/>
  <c r="M91" i="19" s="1"/>
  <c r="L92" i="19" s="1"/>
  <c r="M92" i="19" s="1"/>
  <c r="C94" i="19"/>
  <c r="C226" i="23"/>
  <c r="C232" i="23" s="1"/>
  <c r="D232" i="23" s="1"/>
  <c r="C233" i="23" s="1"/>
  <c r="C22" i="24"/>
  <c r="C35" i="24" l="1"/>
  <c r="C101" i="19"/>
  <c r="L95" i="19"/>
  <c r="M95" i="19" s="1"/>
  <c r="L96" i="19" s="1"/>
  <c r="M96" i="19" s="1"/>
  <c r="L97" i="19" s="1"/>
  <c r="M97" i="19" s="1"/>
  <c r="L98" i="19" s="1"/>
  <c r="M98" i="19" s="1"/>
  <c r="L99" i="19" s="1"/>
  <c r="M99" i="19" s="1"/>
  <c r="D100" i="19" s="1"/>
  <c r="D107" i="19" s="1"/>
  <c r="D114" i="19" s="1"/>
  <c r="D226" i="23"/>
  <c r="C108" i="19" l="1"/>
  <c r="L102" i="19"/>
  <c r="M102" i="19" s="1"/>
  <c r="L103" i="19" s="1"/>
  <c r="M103" i="19" s="1"/>
  <c r="L104" i="19" s="1"/>
  <c r="M104" i="19" s="1"/>
  <c r="L105" i="19" s="1"/>
  <c r="M105" i="19" s="1"/>
  <c r="L106" i="19" s="1"/>
  <c r="M106" i="19" s="1"/>
  <c r="A23" i="24"/>
  <c r="C23" i="24" l="1"/>
  <c r="D233" i="23"/>
  <c r="L109" i="19"/>
  <c r="M109" i="19" s="1"/>
  <c r="L110" i="19" s="1"/>
  <c r="M110" i="19" s="1"/>
  <c r="L111" i="19" s="1"/>
  <c r="M111" i="19" s="1"/>
  <c r="L112" i="19" s="1"/>
  <c r="M112" i="19" s="1"/>
  <c r="L113" i="19" s="1"/>
  <c r="M113" i="19" s="1"/>
  <c r="C115" i="19"/>
  <c r="C122" i="19" l="1"/>
  <c r="L116" i="19"/>
  <c r="M116" i="19" s="1"/>
  <c r="L117" i="19" s="1"/>
  <c r="M117" i="19" s="1"/>
  <c r="L118" i="19" s="1"/>
  <c r="M118" i="19" s="1"/>
  <c r="L119" i="19" s="1"/>
  <c r="M119" i="19" s="1"/>
  <c r="L120" i="19" s="1"/>
  <c r="M120" i="19" s="1"/>
  <c r="D121" i="19" s="1"/>
  <c r="D128" i="19" s="1"/>
  <c r="L123" i="19" l="1"/>
  <c r="M123" i="19" s="1"/>
  <c r="L124" i="19" s="1"/>
  <c r="M124" i="19" s="1"/>
  <c r="L125" i="19" s="1"/>
  <c r="M125" i="19" s="1"/>
  <c r="L126" i="19" s="1"/>
  <c r="M126" i="19" s="1"/>
  <c r="L127" i="19" s="1"/>
  <c r="M127" i="19" s="1"/>
  <c r="C129" i="19"/>
  <c r="C24" i="24"/>
  <c r="A24" i="24"/>
  <c r="L130" i="19" l="1"/>
  <c r="M130" i="19" s="1"/>
  <c r="L131" i="19" s="1"/>
  <c r="M131" i="19" s="1"/>
  <c r="L132" i="19" s="1"/>
  <c r="M132" i="19" s="1"/>
  <c r="L133" i="19" s="1"/>
  <c r="M133" i="19" s="1"/>
  <c r="L134" i="19" s="1"/>
  <c r="M134" i="19" s="1"/>
  <c r="D135" i="19" s="1"/>
  <c r="D142" i="19" s="1"/>
  <c r="C136" i="19"/>
  <c r="L137" i="19" l="1"/>
  <c r="M137" i="19" s="1"/>
  <c r="L138" i="19" s="1"/>
  <c r="M138" i="19" s="1"/>
  <c r="L139" i="19" s="1"/>
  <c r="M139" i="19" s="1"/>
  <c r="L140" i="19" s="1"/>
  <c r="M140" i="19" s="1"/>
  <c r="L141" i="19" s="1"/>
  <c r="M141" i="19" s="1"/>
  <c r="C143" i="19"/>
  <c r="L144" i="19" l="1"/>
  <c r="M144" i="19" s="1"/>
  <c r="L145" i="19" s="1"/>
  <c r="M145" i="19" s="1"/>
  <c r="L146" i="19" s="1"/>
  <c r="M146" i="19" s="1"/>
  <c r="L147" i="19" s="1"/>
  <c r="M147" i="19" s="1"/>
  <c r="L148" i="19" s="1"/>
  <c r="M148" i="19" s="1"/>
  <c r="D149" i="19" l="1"/>
  <c r="C150" i="19" s="1"/>
  <c r="D150" i="19" s="1"/>
  <c r="A37" i="24" l="1"/>
  <c r="C37" i="24" l="1"/>
  <c r="C152" i="19"/>
  <c r="A38" i="24" l="1"/>
  <c r="L153" i="19"/>
  <c r="M153" i="19" s="1"/>
  <c r="L154" i="19" s="1"/>
  <c r="M154" i="19" s="1"/>
  <c r="L155" i="19" s="1"/>
  <c r="M155" i="19" s="1"/>
  <c r="L156" i="19" s="1"/>
  <c r="M156" i="19" s="1"/>
  <c r="L157" i="19" s="1"/>
  <c r="M157" i="19" s="1"/>
  <c r="C159" i="19"/>
  <c r="D158" i="19" l="1"/>
  <c r="C38" i="24" s="1"/>
  <c r="C166" i="19"/>
  <c r="L160" i="19"/>
  <c r="M160" i="19" s="1"/>
  <c r="L161" i="19" s="1"/>
  <c r="M161" i="19" s="1"/>
  <c r="L162" i="19" s="1"/>
  <c r="M162" i="19" s="1"/>
  <c r="L163" i="19" s="1"/>
  <c r="M163" i="19" s="1"/>
  <c r="L164" i="19" s="1"/>
  <c r="M164" i="19" s="1"/>
  <c r="D165" i="19" s="1"/>
  <c r="D172" i="19" s="1"/>
  <c r="D179" i="19" s="1"/>
  <c r="D186" i="19" s="1"/>
  <c r="L167" i="19" l="1"/>
  <c r="M167" i="19" s="1"/>
  <c r="L168" i="19" s="1"/>
  <c r="M168" i="19" s="1"/>
  <c r="L169" i="19" s="1"/>
  <c r="M169" i="19" s="1"/>
  <c r="L170" i="19" s="1"/>
  <c r="M170" i="19" s="1"/>
  <c r="L171" i="19" s="1"/>
  <c r="M171" i="19" s="1"/>
  <c r="C173" i="19"/>
  <c r="C180" i="19" l="1"/>
  <c r="L174" i="19"/>
  <c r="M174" i="19" s="1"/>
  <c r="L175" i="19" s="1"/>
  <c r="M175" i="19" s="1"/>
  <c r="L177" i="19" l="1"/>
  <c r="M177" i="19" s="1"/>
  <c r="L178" i="19" s="1"/>
  <c r="M178" i="19" s="1"/>
  <c r="L179" i="19" s="1"/>
  <c r="M179" i="19" s="1"/>
  <c r="C187" i="19"/>
  <c r="L181" i="19"/>
  <c r="M181" i="19" s="1"/>
  <c r="L182" i="19" s="1"/>
  <c r="M182" i="19" s="1"/>
  <c r="L183" i="19" s="1"/>
  <c r="M183" i="19" s="1"/>
  <c r="L184" i="19" s="1"/>
  <c r="M184" i="19" s="1"/>
  <c r="L185" i="19" s="1"/>
  <c r="M185" i="19" s="1"/>
  <c r="C194" i="19" l="1"/>
  <c r="L188" i="19"/>
  <c r="M188" i="19" s="1"/>
  <c r="L189" i="19" s="1"/>
  <c r="M189" i="19" s="1"/>
  <c r="L190" i="19" s="1"/>
  <c r="M190" i="19" s="1"/>
  <c r="L191" i="19" s="1"/>
  <c r="M191" i="19" s="1"/>
  <c r="L192" i="19" s="1"/>
  <c r="M192" i="19" s="1"/>
  <c r="D193" i="19" s="1"/>
  <c r="D200" i="19" s="1"/>
  <c r="L195" i="19" l="1"/>
  <c r="M195" i="19" s="1"/>
  <c r="L196" i="19" s="1"/>
  <c r="M196" i="19" s="1"/>
  <c r="L197" i="19" s="1"/>
  <c r="M197" i="19" s="1"/>
  <c r="L198" i="19" s="1"/>
  <c r="M198" i="19" s="1"/>
  <c r="L199" i="19" s="1"/>
  <c r="M199" i="19" s="1"/>
  <c r="C201" i="19"/>
  <c r="L202" i="19" l="1"/>
  <c r="M202" i="19" s="1"/>
  <c r="L203" i="19" s="1"/>
  <c r="M203" i="19" s="1"/>
  <c r="L204" i="19" s="1"/>
  <c r="M204" i="19" s="1"/>
  <c r="L205" i="19" s="1"/>
  <c r="M205" i="19" s="1"/>
  <c r="L206" i="19" s="1"/>
  <c r="M206" i="19" s="1"/>
  <c r="D207" i="19" s="1"/>
  <c r="D214" i="19" s="1"/>
  <c r="C208" i="19"/>
  <c r="C215" i="19" l="1"/>
  <c r="L209" i="19"/>
  <c r="M209" i="19" s="1"/>
  <c r="L210" i="19" s="1"/>
  <c r="M210" i="19" s="1"/>
  <c r="L211" i="19" s="1"/>
  <c r="M211" i="19" s="1"/>
  <c r="L212" i="19" s="1"/>
  <c r="M212" i="19" s="1"/>
  <c r="L213" i="19" s="1"/>
  <c r="M213" i="19" s="1"/>
  <c r="L216" i="19" l="1"/>
  <c r="M216" i="19" s="1"/>
  <c r="L217" i="19" s="1"/>
  <c r="M217" i="19" s="1"/>
  <c r="L218" i="19" s="1"/>
  <c r="M218" i="19" s="1"/>
  <c r="L219" i="19" s="1"/>
  <c r="M219" i="19" s="1"/>
  <c r="L220" i="19" s="1"/>
  <c r="M220" i="19" s="1"/>
  <c r="D221" i="19" l="1"/>
  <c r="C222" i="19" s="1"/>
  <c r="D222" i="19" l="1"/>
  <c r="C40" i="24" s="1"/>
  <c r="C224" i="19"/>
  <c r="A40" i="24"/>
  <c r="C230" i="19"/>
  <c r="D224" i="19" l="1"/>
  <c r="A41" i="24"/>
  <c r="D230" i="19"/>
  <c r="C231" i="19" s="1"/>
  <c r="A42" i="24"/>
  <c r="C42" i="24" l="1"/>
  <c r="D231" i="19"/>
  <c r="C41" i="24"/>
  <c r="C43" i="24" l="1"/>
  <c r="A43" i="24"/>
</calcChain>
</file>

<file path=xl/sharedStrings.xml><?xml version="1.0" encoding="utf-8"?>
<sst xmlns="http://schemas.openxmlformats.org/spreadsheetml/2006/main" count="4891" uniqueCount="2259">
  <si>
    <t>ASTFE Board of Directors meeting [CLOSED]</t>
  </si>
  <si>
    <t>ASTFE Board of Directors meeting [OPEN]</t>
  </si>
  <si>
    <t>Exhibition and Networking</t>
  </si>
  <si>
    <t xml:space="preserve">Welcome Reception </t>
  </si>
  <si>
    <t>Technical Sessions</t>
  </si>
  <si>
    <t>CLOSING CEREMONY</t>
  </si>
  <si>
    <t>Room</t>
  </si>
  <si>
    <t>Experimental Methods/Tools and Instrumentation in Fluid Mechanics and Heat/Mass Transfer - I</t>
  </si>
  <si>
    <t>Computational Methods/Tools in Thermal-Fluid Systems - I</t>
  </si>
  <si>
    <t>Heat/Mass Transfer Enhancement Techniques - I</t>
  </si>
  <si>
    <t>Energy and Sustainability - I</t>
  </si>
  <si>
    <t>Fundamentals in Fluid Flow and Heat/Mass and Momentum Transfer - I</t>
  </si>
  <si>
    <t xml:space="preserve">Fluid Mechanics and Rheology of Nonlinear Materials and Complex Fluids </t>
  </si>
  <si>
    <t>Computational Methods/Tools in Thermal-Fluid Systems - II</t>
  </si>
  <si>
    <t>Electric, Magnetic, Flow and Thermal Phenomena in Micro and Nano-Scale Systems</t>
  </si>
  <si>
    <t>Energy-Water-Food Nexus</t>
  </si>
  <si>
    <t>Time</t>
  </si>
  <si>
    <t>Title</t>
  </si>
  <si>
    <t>Session</t>
  </si>
  <si>
    <t>Duration</t>
  </si>
  <si>
    <t>Break to grab coffee and walk to sessions</t>
  </si>
  <si>
    <t>Break to walk to sessions</t>
  </si>
  <si>
    <t>Refreshment break</t>
  </si>
  <si>
    <t>Computational Methods/Tools in Thermal-Fluid Systems - VI</t>
  </si>
  <si>
    <t>Computational Methods/Tools in Thermal-Fluid Systems - IV</t>
  </si>
  <si>
    <t>Heat/Mass Transfer in Renewable and Clean Energy Systems</t>
  </si>
  <si>
    <t>Education in Thermal and Fluid Engineering</t>
  </si>
  <si>
    <t>Numerical Multiphase flow</t>
  </si>
  <si>
    <t>Heat and Mass Transfer During Phase Change Processes</t>
  </si>
  <si>
    <t>Fluid Measurements and Instrumentation - II</t>
  </si>
  <si>
    <t>Fluid Flow/Heat Transfer in Biosystems</t>
  </si>
  <si>
    <t>Micro/Nano Heat/Mass Transfer</t>
  </si>
  <si>
    <t>Aerospace Applications</t>
  </si>
  <si>
    <t>Advanced Energy Systems</t>
  </si>
  <si>
    <t>Electrochemical Energy Systems</t>
  </si>
  <si>
    <t>Thermal Energy Storage - I</t>
  </si>
  <si>
    <t>Heat/Mass Transfer Enhancement Techniques - II</t>
  </si>
  <si>
    <t>Fundamentals in Fluid Flow and Heat/Mass and Momentum Transfer – II</t>
  </si>
  <si>
    <t>Fundamentals in Fluid Flow and Heat/Mass and Momentum Transfer – III</t>
  </si>
  <si>
    <t>Thermal Energy Storage - II</t>
  </si>
  <si>
    <t>Fluid Measurements and Instrumentation - I</t>
  </si>
  <si>
    <t>Computational Methods/Tools in Thermal-Fluid Systems - III</t>
  </si>
  <si>
    <t>Experimental Methods/Tools and Instrumentation in Fluid Mechanics and Heat/Mass Transfer - II</t>
  </si>
  <si>
    <t>Experimental Methods/Tools and Instrumentation in Fluid Mechanics and Heat/Mass Transfer - III</t>
  </si>
  <si>
    <t>Refrigerants, AC and Refrigeration - I</t>
  </si>
  <si>
    <t>Flow Instability</t>
  </si>
  <si>
    <t>Fluid Flow and Heat Transfer in Industrial and Commercial Processes and Material Processing - I</t>
  </si>
  <si>
    <t>Fluid FLow and Heat Transfer in Industrial and Commercial Processes and In Material Processing - II</t>
  </si>
  <si>
    <t>Fundamentals in Fluid Flow and Heat/Mass and Momentum Transfer – IV</t>
  </si>
  <si>
    <t>Heat Pipes</t>
  </si>
  <si>
    <t>Numerical Heat Transfer and CFD Simulations</t>
  </si>
  <si>
    <t>Nano and Micro Fluid Applications</t>
  </si>
  <si>
    <t>Transportation modeling tools and applications</t>
  </si>
  <si>
    <t>Heat Transfer and Thermal Processes in Electronics and Power Applications</t>
  </si>
  <si>
    <t xml:space="preserve">Refrigerants, AC and Refrigeration - II </t>
  </si>
  <si>
    <t xml:space="preserve">Emery </t>
  </si>
  <si>
    <t>Ashley</t>
  </si>
  <si>
    <t>Otanicar</t>
  </si>
  <si>
    <t>Todd</t>
  </si>
  <si>
    <t>Fakheri</t>
  </si>
  <si>
    <t>Ahmad</t>
  </si>
  <si>
    <t>Jaluria</t>
  </si>
  <si>
    <t>Yogesh</t>
  </si>
  <si>
    <t>Boetcher</t>
  </si>
  <si>
    <t>Sandra</t>
  </si>
  <si>
    <t>Zhou</t>
  </si>
  <si>
    <t>Jun</t>
  </si>
  <si>
    <t>Zaleski</t>
  </si>
  <si>
    <t>Stephane</t>
  </si>
  <si>
    <t>Pepper</t>
  </si>
  <si>
    <t>Darrell</t>
  </si>
  <si>
    <t>Nawaz</t>
  </si>
  <si>
    <t>Kashif</t>
  </si>
  <si>
    <t>Betz</t>
  </si>
  <si>
    <t>Amy</t>
  </si>
  <si>
    <t>Brown</t>
  </si>
  <si>
    <t>Alex</t>
  </si>
  <si>
    <t xml:space="preserve">Kartuzova </t>
  </si>
  <si>
    <t>Olga</t>
  </si>
  <si>
    <t>Zhang</t>
  </si>
  <si>
    <t>Yuwen</t>
  </si>
  <si>
    <t>Mansy</t>
  </si>
  <si>
    <t>Hansen A</t>
  </si>
  <si>
    <t>Zeidan</t>
  </si>
  <si>
    <t>Dia</t>
  </si>
  <si>
    <t>Divo</t>
  </si>
  <si>
    <t>Eduardo</t>
  </si>
  <si>
    <t>Ozalp</t>
  </si>
  <si>
    <t>Nesrin</t>
  </si>
  <si>
    <t>Bahadur</t>
  </si>
  <si>
    <t>Vaibhav</t>
  </si>
  <si>
    <t xml:space="preserve">Ozkan </t>
  </si>
  <si>
    <t xml:space="preserve">Onur </t>
  </si>
  <si>
    <t>Sun</t>
  </si>
  <si>
    <t>Yasong</t>
  </si>
  <si>
    <t>Rahman</t>
  </si>
  <si>
    <t>Aziz</t>
  </si>
  <si>
    <t>Reis</t>
  </si>
  <si>
    <t>Anderson</t>
  </si>
  <si>
    <t xml:space="preserve">Basu </t>
  </si>
  <si>
    <t>Saptarshi</t>
  </si>
  <si>
    <t>Cao</t>
  </si>
  <si>
    <t>Fangyo</t>
  </si>
  <si>
    <t>Longtin</t>
  </si>
  <si>
    <t>Jon</t>
  </si>
  <si>
    <t>Chudnovsky</t>
  </si>
  <si>
    <t>Yaroslav</t>
  </si>
  <si>
    <t>Markides</t>
  </si>
  <si>
    <t>Christos</t>
  </si>
  <si>
    <t>Fangyu</t>
  </si>
  <si>
    <t xml:space="preserve">Oosthuizen </t>
  </si>
  <si>
    <t>Patrick</t>
  </si>
  <si>
    <t xml:space="preserve">Li </t>
  </si>
  <si>
    <t>Calvin</t>
  </si>
  <si>
    <t>Shelat</t>
  </si>
  <si>
    <t>Maulik</t>
  </si>
  <si>
    <t>Sherif</t>
  </si>
  <si>
    <t>S.A.</t>
  </si>
  <si>
    <t>Moghaddam</t>
  </si>
  <si>
    <t>Saeed</t>
  </si>
  <si>
    <t>Subia</t>
  </si>
  <si>
    <t>Sam</t>
  </si>
  <si>
    <t>Rattner</t>
  </si>
  <si>
    <t>Alexander</t>
  </si>
  <si>
    <t>Ri</t>
  </si>
  <si>
    <t>Florio</t>
  </si>
  <si>
    <t>Laurie A.</t>
  </si>
  <si>
    <t>Barry</t>
  </si>
  <si>
    <t>Matthew</t>
  </si>
  <si>
    <t>Basara </t>
  </si>
  <si>
    <t>Branislav</t>
  </si>
  <si>
    <t>Gupta</t>
  </si>
  <si>
    <t>Ashwani</t>
  </si>
  <si>
    <t>Pierce</t>
  </si>
  <si>
    <t>Flint</t>
  </si>
  <si>
    <t>Kevin R.</t>
  </si>
  <si>
    <t>Joshi</t>
  </si>
  <si>
    <t>Yogendra</t>
  </si>
  <si>
    <t xml:space="preserve">Chen </t>
  </si>
  <si>
    <t>Leitao</t>
  </si>
  <si>
    <t xml:space="preserve">Khanafer </t>
  </si>
  <si>
    <t>Khalil</t>
  </si>
  <si>
    <t>Languri</t>
  </si>
  <si>
    <t>Ethan</t>
  </si>
  <si>
    <t>Cremaschi</t>
  </si>
  <si>
    <t>Lorenzo</t>
  </si>
  <si>
    <t>TITAN</t>
  </si>
  <si>
    <t>Paul</t>
  </si>
  <si>
    <t xml:space="preserve">Vafaei </t>
  </si>
  <si>
    <t>Saeid</t>
  </si>
  <si>
    <t>Mahan</t>
  </si>
  <si>
    <t>Bob</t>
  </si>
  <si>
    <t>Strasser</t>
  </si>
  <si>
    <t>Wayne</t>
  </si>
  <si>
    <t>Kobus</t>
  </si>
  <si>
    <t>Chris</t>
  </si>
  <si>
    <t>Bandhauer</t>
  </si>
  <si>
    <t>Trujillo</t>
  </si>
  <si>
    <t>Mario F.</t>
  </si>
  <si>
    <t>Chen</t>
  </si>
  <si>
    <t>Iverson</t>
  </si>
  <si>
    <t>Brian</t>
  </si>
  <si>
    <t>Parlak</t>
  </si>
  <si>
    <t>Murat</t>
  </si>
  <si>
    <t>Engerer</t>
  </si>
  <si>
    <t>Jeff</t>
  </si>
  <si>
    <t xml:space="preserve"> Spray and Droplet Phenomena </t>
  </si>
  <si>
    <t>Mario</t>
  </si>
  <si>
    <t xml:space="preserve">Chair </t>
  </si>
  <si>
    <t>Co-Chair</t>
  </si>
  <si>
    <t>TFEC-2019-27709</t>
  </si>
  <si>
    <t>TFEC-2019-28032</t>
  </si>
  <si>
    <t>TFEC-2019-28041</t>
  </si>
  <si>
    <t>TFEC-2019-28069</t>
  </si>
  <si>
    <t>TFEC-2019-28406</t>
  </si>
  <si>
    <t>TFEC-2019-28414</t>
  </si>
  <si>
    <t>Article Title</t>
  </si>
  <si>
    <t>EXPERIMENTAL INVESTIGATION OF CONVECTIVE HEAT TRANSFER OF MICROALGAE SLURRY INSIDE A CIRCULAR TUBE</t>
  </si>
  <si>
    <t>EXPERIMENTAL STUDY OF SUPERCRITICAL CO2 BASED NATURALLY CIRCULATED SOLAR WATER HEATING SYSTEM</t>
  </si>
  <si>
    <t>Simulation of a volumetric solar absorber using the thernal non-equilibrium hypothesis</t>
  </si>
  <si>
    <t>Numerical Analysis of Propagation Characteristics of Hazardous and Noxious Substances and Meta-modeling in Simulation-based</t>
  </si>
  <si>
    <t>Heat Transfer Analysis of Water Droplets on Photovoltaic Panels</t>
  </si>
  <si>
    <t>Presenter</t>
  </si>
  <si>
    <t>Article Type</t>
  </si>
  <si>
    <t>Presentation only</t>
  </si>
  <si>
    <t>Full paper</t>
  </si>
  <si>
    <t>Hao Chen</t>
  </si>
  <si>
    <t>MADAGONDA K BIRADAR</t>
  </si>
  <si>
    <t>Marcelo J. S. de Lemos</t>
  </si>
  <si>
    <t>MINKYU KO</t>
  </si>
  <si>
    <t>Serdar Celik</t>
  </si>
  <si>
    <t>TFEC ID</t>
  </si>
  <si>
    <t>Chair:</t>
  </si>
  <si>
    <t>Co-Chair:</t>
  </si>
  <si>
    <t>TFEC-2019-26793</t>
  </si>
  <si>
    <t>THE INTEGRATION OF A POWER PLANT ANALYSIS PROJECT AS PART OF A TRAINING PERIOD AT SEA</t>
  </si>
  <si>
    <t>TFEC-2019-27160</t>
  </si>
  <si>
    <t>Design and Test of a Direct-Metal-Laser-Sintering (DMLS) Fabricated Microchannel Heat Exchanger for Advanced Cooling</t>
  </si>
  <si>
    <t>TFEC-2019-27161</t>
  </si>
  <si>
    <t xml:space="preserve">Undergraduate Experiential Learning Experience through Industrial Sponsored Capstone Project on Thermal-Fluids Science </t>
  </si>
  <si>
    <t>TFEC-2019-27539</t>
  </si>
  <si>
    <t>Undergraduate Internal Flow Convection Heat Transfer Laboratory</t>
  </si>
  <si>
    <t>TFEC-2019-27644</t>
  </si>
  <si>
    <t>Experimental Study of a Turbulent Impinging Jet in an Undergraduate Heat Transfer Laboratory</t>
  </si>
  <si>
    <t>TFEC-2019-28152</t>
  </si>
  <si>
    <t>Engaging K-12 students in heat transfer hands-on STEM experiences</t>
  </si>
  <si>
    <t>TFEC-2019-28153</t>
  </si>
  <si>
    <t>Research Experience for Teachers (RET) Program in Energy and Automotive Systems</t>
  </si>
  <si>
    <t>TFEC-2019-29339</t>
  </si>
  <si>
    <t>CARNOT HEAT ENGINE EFFICIENCY, EXERGY,  AND EXERGY GRADE LINE (XGL)</t>
  </si>
  <si>
    <t>TFEC-2019-29931</t>
  </si>
  <si>
    <t xml:space="preserve">Using Virtual Reality to create a virtual fluid mechanics laboratory </t>
  </si>
  <si>
    <t>Extended Abstract</t>
  </si>
  <si>
    <t>Henry Stewart</t>
  </si>
  <si>
    <t>Jiajun Xu</t>
  </si>
  <si>
    <t>Chris Kobus</t>
  </si>
  <si>
    <t>Yongjian Gu</t>
  </si>
  <si>
    <t>Yitong Zhao</t>
  </si>
  <si>
    <t>TFEC-2019-27146</t>
  </si>
  <si>
    <t>A new searching algorithm of collision pair among particles is developed for gas-solid flow</t>
  </si>
  <si>
    <t>TFEC-2019-27203</t>
  </si>
  <si>
    <t>CFD simulation of 90Â° pipe bend for multiphase flow of zinc tailing-water slurry suspension</t>
  </si>
  <si>
    <t>TFEC-2019-27782</t>
  </si>
  <si>
    <t>Numerical investigation of the dam break flow for optimal form of the obstacle</t>
  </si>
  <si>
    <t>TFEC-2019-27975</t>
  </si>
  <si>
    <t>CFD-DEM Approach to Calculate the Flow and Heat Transfer Behaviours in Fluidized Bed with Immersed Tube at Particle Scale</t>
  </si>
  <si>
    <t>TFEC-2019-28134</t>
  </si>
  <si>
    <t>NUMERICAL SIMULATIONS OF CATALYTIC HYDROGEN PRODUCTION VIA THERMOCHEMICAL WATER SPLITTING PROCESS IN SOLAR FLUIDIZED BED REACTOR</t>
  </si>
  <si>
    <t>TFEC-2019-28350</t>
  </si>
  <si>
    <t>Liquid transfer simulation on mesoscale gravure printing using multi-body dissipative particle dynamics</t>
  </si>
  <si>
    <t>TFEC-2019-28479</t>
  </si>
  <si>
    <t>Interpretation of local mass transport in evaporation process in a slit-like pore based on molecular energy transport mechanism</t>
  </si>
  <si>
    <t>TFEC-2019-28498</t>
  </si>
  <si>
    <t>NUMERICAL ANALYSIS OF THE INFLUENCE OF THE JET-TO-JET SPACING BETWEEN TWO ADJACENT AIR JETS IMPINGING A FLAT PLATE</t>
  </si>
  <si>
    <t>TFEC-2019-28525</t>
  </si>
  <si>
    <t>CFD Simulation of Two Phase Annular Flow in Natural Gas Wells</t>
  </si>
  <si>
    <t>Penghui Xiao</t>
  </si>
  <si>
    <t>Alibek Issakhov</t>
  </si>
  <si>
    <t>Naveen Raj Nannamkeril</t>
  </si>
  <si>
    <t>priyanka swarnkar</t>
  </si>
  <si>
    <t>Kunio Fujiwara</t>
  </si>
  <si>
    <t>Aziz Rahman</t>
  </si>
  <si>
    <t>Compact Heat Exchangers</t>
  </si>
  <si>
    <t>Solar Energy</t>
  </si>
  <si>
    <t>Radiation Heat Transfer</t>
  </si>
  <si>
    <t>TFEC-2019-27496</t>
  </si>
  <si>
    <t>THEORETICAL UNDAMPED OSCILLATING WITH CHANGING CONTACT ANGLE BASED ON SPHERICAL DROPLET MODEL ON SOLID FLAT</t>
  </si>
  <si>
    <t>TFEC-2019-27574</t>
  </si>
  <si>
    <t>Experimental Study on the Characteristics of Flow Pattern Transition Time in Pipeline-riser</t>
  </si>
  <si>
    <t>TFEC-2019-27609</t>
  </si>
  <si>
    <t>EFFECTS OF SYSTEM PARAMETERS ON THE TWO-PHASE FLOW AND HEAT TRANSFER BEHAVIOR IN A ROD BUNDLE</t>
  </si>
  <si>
    <t>TFEC-2019-27859</t>
  </si>
  <si>
    <t>A Mixture Model for the Simulation of Thermal-Hydraulics Bubbly Flow</t>
  </si>
  <si>
    <t>TFEC-2019-27911</t>
  </si>
  <si>
    <t xml:space="preserve">Investigation of Forced convective and subcooled flow boiling heat transfer coefficients of water-ethanol mixture: Numerical study </t>
  </si>
  <si>
    <t>TFEC-2019-27924</t>
  </si>
  <si>
    <t>VISUALIZATION of ANNULAR TWO-PHASE FLOW DEVELOPMENT in UNDER DEVELOPED REGION</t>
  </si>
  <si>
    <t>TFEC-2019-27974</t>
  </si>
  <si>
    <t>Mechanisms for Central Jet Formation during Droplet Impact on a High-temperature Solid Surface</t>
  </si>
  <si>
    <t>TFEC-2019-27983</t>
  </si>
  <si>
    <t>EXPERIMENTAL AND THEORETICAL ANALYSIS OF ANNULAR FILM THICKNESS IN TWO PHASE FLOW</t>
  </si>
  <si>
    <t>TFEC-2019-28339</t>
  </si>
  <si>
    <t xml:space="preserve">Statistical assessment of experiment on slug frequency in an inclined pipe </t>
  </si>
  <si>
    <t>TFEC-2019-29122</t>
  </si>
  <si>
    <t>Development of a Multiphase Cavitation Solver for Multi-Component Cavitating Flows</t>
  </si>
  <si>
    <t>TFEC-2019-29278</t>
  </si>
  <si>
    <t>VOID FRACTION MEASUREMENTS USING GAMMA RAY DENSITOMETER FOR VERTICAL UPWARD TWO PHASE FLOW ACROSS TUBE BUNDLE</t>
  </si>
  <si>
    <t>Bozhong Cong</t>
  </si>
  <si>
    <t>quanhong wu</t>
  </si>
  <si>
    <t>Grant Garrett</t>
  </si>
  <si>
    <t>Dia Zeidan</t>
  </si>
  <si>
    <t>Sathyabhama Alangar</t>
  </si>
  <si>
    <t>Nair Sumeet</t>
  </si>
  <si>
    <t>shashidhar walthati</t>
  </si>
  <si>
    <t>yingjie chang</t>
  </si>
  <si>
    <t>Min Xiang</t>
  </si>
  <si>
    <t>Zhaohui Liu</t>
  </si>
  <si>
    <t>TFEC-2019-27987</t>
  </si>
  <si>
    <t>Application of SAS-DPM Simulations for an Improved Estimation of Hydrodynamic and Thermal Profiles in Bubbly Boundary Layers</t>
  </si>
  <si>
    <t>TFEC-2019-28006</t>
  </si>
  <si>
    <t>NUMERICAL STUDY OF SECONDARY FLOW OF A LIQUID-LIQUID TWO PHASE FLUID THROUGH A PIPE BEND WITH SQUARE CROSS-SECTIONAL AREA</t>
  </si>
  <si>
    <t>TFEC-2019-28046</t>
  </si>
  <si>
    <t>One Dimensional Vapour Bubble Growth Model for Steady and Unsteady Pressure Fields</t>
  </si>
  <si>
    <t>TFEC-2019-28088</t>
  </si>
  <si>
    <t>Flow and temperature field laser-based measurements of nucleate boiling</t>
  </si>
  <si>
    <t>TFEC-2019-28096</t>
  </si>
  <si>
    <t>Numerical investigation on the effect of surface wetting properties on Gas â€“ liquid two-phase flow in microchannel using level set method</t>
  </si>
  <si>
    <t>TFEC-2019-28100</t>
  </si>
  <si>
    <t>Interfacial characteristics of steam jet condensation in water flow in a vertical pipe</t>
  </si>
  <si>
    <t>TFEC-2019-28103</t>
  </si>
  <si>
    <t>Effectiveness of Micro-droplet Train and Circular Micro-jet Impingement in Surface Cooling</t>
  </si>
  <si>
    <t>TFEC-2019-28108</t>
  </si>
  <si>
    <t>Effects of geometrical parameter of quasi-plane helical pipe on severe slugging mitigation</t>
  </si>
  <si>
    <t>TFEC-2019-28117</t>
  </si>
  <si>
    <t>INTELLIGENT IDENTIFICATION OF FLOW PATTERNS IN THE S-SHAPED RISER SYSTEM WITH SELECTED PRESSURE FEATURES</t>
  </si>
  <si>
    <t>TFEC-2019-28278</t>
  </si>
  <si>
    <t>THERMAL MODELING OF LASER ADDITIVE MANUFACTURING PROCESS</t>
  </si>
  <si>
    <t>TFEC-2019-28427</t>
  </si>
  <si>
    <t>Modeling of Spray/Wall Interactions</t>
  </si>
  <si>
    <t>TFEC-2019-28444</t>
  </si>
  <si>
    <t>AN EXPERIMENTAL INVESTIGATION OF TUBE DIAMETER EFFECT ON THE STEAM CONDENSATION WITH NON-CONDENSABLE GAS</t>
  </si>
  <si>
    <t>Nima Nadim</t>
  </si>
  <si>
    <t>Orlando Ayala</t>
  </si>
  <si>
    <t>Kannan Iyer</t>
  </si>
  <si>
    <t>Victor Voulgaropoulos</t>
  </si>
  <si>
    <t xml:space="preserve">zaidani </t>
  </si>
  <si>
    <t>qiang xu</t>
  </si>
  <si>
    <t>Jorge Alvarado</t>
  </si>
  <si>
    <t>Tian Yao</t>
  </si>
  <si>
    <t>weizhi liu</t>
  </si>
  <si>
    <t>Khalil Khanafer</t>
  </si>
  <si>
    <t>Andre Silva</t>
  </si>
  <si>
    <t>Jinhoon Kang</t>
  </si>
  <si>
    <t>TFEC-2019-28120</t>
  </si>
  <si>
    <t>Computational Fluid Dynamics Analysis of a Liquid Piston Stirling Engine under Various Operating Conditions</t>
  </si>
  <si>
    <t>TFEC-2019-28351</t>
  </si>
  <si>
    <t xml:space="preserve">Experimental Characterization of Multiphase Jet Flow by Particle Imaging Velocimetry Measurement </t>
  </si>
  <si>
    <t>TFEC-2019-28352</t>
  </si>
  <si>
    <t>Numerical Modeling of the Effect of Chemical Dispersant on Oil Droplet</t>
  </si>
  <si>
    <t>TFEC-2019-28384</t>
  </si>
  <si>
    <t>Experimental and Numerical Study of Single Droplets Impinging upon Liquid Films</t>
  </si>
  <si>
    <t>TFEC-2019-28421</t>
  </si>
  <si>
    <t>Positive frictional pressure gradients in a vertical narrow annulus in air-oil slug flow</t>
  </si>
  <si>
    <t>TFEC-2019-28471</t>
  </si>
  <si>
    <t>New application for inverted U-tube in steam power plant condenser</t>
  </si>
  <si>
    <t>TFEC-2019-28475</t>
  </si>
  <si>
    <t>Wave velocity of the interface in stratified wavy kerosene-water flows along a horizontal pipe</t>
  </si>
  <si>
    <t>TFEC-2019-28542</t>
  </si>
  <si>
    <t>Hamidreza Shabgard</t>
  </si>
  <si>
    <t>Feng Gao</t>
  </si>
  <si>
    <t>Marcel Barbosa</t>
  </si>
  <si>
    <t>Khaled Yousef</t>
  </si>
  <si>
    <t>Adhika Widyaparaga</t>
  </si>
  <si>
    <t>TFEC-2019-26134</t>
  </si>
  <si>
    <t>THEORETICAL ANALYSIS OF THE TIME-SCALING OF FROST GROWTH AND DENSIFICATION ON FLAT SURFACES</t>
  </si>
  <si>
    <t>TFEC-2019-26880</t>
  </si>
  <si>
    <t>Effect of humidity and airflow velocity on droplets elapsed time and radius at the onset of freezing and frost nucleation for super-hydrophilic and super-hydrophobic surface c</t>
  </si>
  <si>
    <t>TFEC-2019-27089</t>
  </si>
  <si>
    <t>Boiling heat transfer on modified surface</t>
  </si>
  <si>
    <t>TFEC-2019-27362</t>
  </si>
  <si>
    <t>Investigation of Condensation Heat Transfer on a Tube with Wavy Fins</t>
  </si>
  <si>
    <t>TFEC-2019-27553</t>
  </si>
  <si>
    <t>Numerical Simulation of Bubble Formation in a Microchannel Using a Micropillar</t>
  </si>
  <si>
    <t>TFEC-2019-27854</t>
  </si>
  <si>
    <t>Evaporation of liquid flowing downward in pipes</t>
  </si>
  <si>
    <t>TFEC-2019-28014</t>
  </si>
  <si>
    <t>Evaluation of Boiling Submodels for the Simulation of Subcooled Pool Boiling Heat Transfer</t>
  </si>
  <si>
    <t>TFEC-2019-28024</t>
  </si>
  <si>
    <t>Nucleate Boiling Heat Transfer Enhancement Using Augmented Surfaces.</t>
  </si>
  <si>
    <t>TFEC-2019-28066</t>
  </si>
  <si>
    <t>Phase-Change Heat Transfer under Centrifugal Force in Application to Adjustable Heat Transfer Wall</t>
  </si>
  <si>
    <t>TFEC-2019-28348</t>
  </si>
  <si>
    <t>AN INVESTIGATION ON DIABATIC FLOW PATTERN CHARACTERISTICS DURING CONVECTIVE CONDENSATION INSIDE HORIZONTAL TUBES</t>
  </si>
  <si>
    <t>Christian Hermes</t>
  </si>
  <si>
    <t>Lorenzo Cremaschi</t>
  </si>
  <si>
    <t>Alexey Dedov</t>
  </si>
  <si>
    <t>Tailian Chen</t>
  </si>
  <si>
    <t>Luz Amaya-Bower</t>
  </si>
  <si>
    <t>Ron Rene Hayat</t>
  </si>
  <si>
    <t>Vishal Nirgude</t>
  </si>
  <si>
    <t>Sunwoo Kim</t>
  </si>
  <si>
    <t>Tiago Moreira</t>
  </si>
  <si>
    <t>TFEC-2019-27142</t>
  </si>
  <si>
    <t>Numerical study on explosion hazards of clean fuel hydrogen cars in a garage</t>
  </si>
  <si>
    <t>TFEC-2019-27187</t>
  </si>
  <si>
    <t>Effects of Temperature and Time on Properties of Solid Biomass Product by Torrefaction</t>
  </si>
  <si>
    <t>TFEC-2019-27261</t>
  </si>
  <si>
    <t>Statistical Review of Fossil Fuels Consumption for Different Sectors and Forecasting their Ending Time</t>
  </si>
  <si>
    <t>TFEC-2019-27409</t>
  </si>
  <si>
    <t>Gasification of Refuse Derived Fuel in a Fluidized-bed Thermal Reactor</t>
  </si>
  <si>
    <t>TFEC-2019-27457</t>
  </si>
  <si>
    <t>Diagnostics and Testing to Assess the Behavior of Organic Materials at High Heat Flux</t>
  </si>
  <si>
    <t>TFEC-2019-27461</t>
  </si>
  <si>
    <t>Application of active and passive control methods for diffusion jet flames</t>
  </si>
  <si>
    <t>TFEC-2019-27525</t>
  </si>
  <si>
    <t>Analysis Of Homogeneous Charge Compression Ignition Engine With Emphasis On Combustion Timing And Reaction Rate</t>
  </si>
  <si>
    <t>TFEC-2019-27561</t>
  </si>
  <si>
    <t>Effect of Acetone-Butanol-Ethanol (ABE) Addition on Aromatic Species in Fuel-rich, Premixed Toluene Reference Fuel (TRF) Flame</t>
  </si>
  <si>
    <t>TFEC-2019-27611</t>
  </si>
  <si>
    <t>A Bayesian Method for Determining the Fire Evolution within a Compartment</t>
  </si>
  <si>
    <t>TFEC-2019-28909</t>
  </si>
  <si>
    <t>Fire and explosion modelling following the accidental failure of high pressure ethylene transportation pipelines</t>
  </si>
  <si>
    <t>W.K. Chow</t>
  </si>
  <si>
    <t>Shuichi Torii</t>
  </si>
  <si>
    <t>Mahsa Farzaneh</t>
  </si>
  <si>
    <t>SOLIDONIO DE CARVALHO</t>
  </si>
  <si>
    <t>Alexander Brown</t>
  </si>
  <si>
    <t>Artur Tyliszczak</t>
  </si>
  <si>
    <t>Arunim Bhattacharya</t>
  </si>
  <si>
    <t>Jianfei Luo</t>
  </si>
  <si>
    <t>Jan-Michael Cabrera</t>
  </si>
  <si>
    <t>Haroun Mahgerefteh</t>
  </si>
  <si>
    <t>TFEC-2019-27649</t>
  </si>
  <si>
    <t>Composite material combustion modeling in SNL Sierra low Mach module Fuego using thermally interacting, chemically reactive Lagrangian particles</t>
  </si>
  <si>
    <t>TFEC-2019-27654</t>
  </si>
  <si>
    <t>Effect of Heat Extraction on Flame Position in Counterflow Porous Burner</t>
  </si>
  <si>
    <t>TFEC-2019-27896</t>
  </si>
  <si>
    <t>COMBINED HEAT &amp; POWER GENERATION USING BIOGAS FROM SOLID-STATE ANAEROBIC DIGESTION OF DAIRY MANURE IN DUAL-FUEL ENGIN</t>
  </si>
  <si>
    <t>TFEC-2019-27984</t>
  </si>
  <si>
    <t xml:space="preserve">GASEOUS AND PARTICULATE EMISSIONS OF PREMIXED METHANE-OXYGEN-ARGON IMPINGING FLAME </t>
  </si>
  <si>
    <t>TFEC-2019-27999</t>
  </si>
  <si>
    <t>Effects of Nozzle Hole Number, Spray Included Angle and Piston Chamber Geometry on Combustion Characteristics in a Heavy-Duty Engine</t>
  </si>
  <si>
    <t>TFEC-2019-28027</t>
  </si>
  <si>
    <t>Investigating Microcombustion Reactor Configuration For Portable Thermoelectric Power Generation</t>
  </si>
  <si>
    <t>TFEC-2019-28030</t>
  </si>
  <si>
    <t>Pyrolysis Under Extreme Heat Flux Characterized by Mass Loss and Three-Dimensional Scans</t>
  </si>
  <si>
    <t>TFEC-2019-28115</t>
  </si>
  <si>
    <t>Effects of Exhaust Port Pressure on Particulate Matter Emission and Engine Performance in Gasoline Direct Injection Engine</t>
  </si>
  <si>
    <t>Flint Pierce</t>
  </si>
  <si>
    <t>Alexei Saveliev</t>
  </si>
  <si>
    <t>Naim Akkouche</t>
  </si>
  <si>
    <t>Tat Leung Chan</t>
  </si>
  <si>
    <t>Min-hoo Choi</t>
  </si>
  <si>
    <t>BHANU PRAKASH REDDY GUGGILLA</t>
  </si>
  <si>
    <t>Jeffrey Engerer</t>
  </si>
  <si>
    <t>ZIYOUNG LEE</t>
  </si>
  <si>
    <t>TFEC-2019-27571</t>
  </si>
  <si>
    <t>Fully compressible combustion simulation of RCM in hierarchical Cartesian mesh system by Immersed boundary method</t>
  </si>
  <si>
    <t>TFEC-2019-27612</t>
  </si>
  <si>
    <t>Heat Transfer Characterization of a Hot Cylinder on an Inert Substrate</t>
  </si>
  <si>
    <t>TFEC-2019-27636</t>
  </si>
  <si>
    <t>A reduced combustion mechanism for n-butanol and its application on HCCI engine simulations</t>
  </si>
  <si>
    <t>TFEC-2019-27746</t>
  </si>
  <si>
    <t>CT (COMPUTER TOMOGRAPHY) MEASUREMENT OF 3D DENSITY DISTRIBUTIONS OF FLAME: OBTAINING VERTICAL GRADIENT SCHLIEREN BRIGHTNESS FROM HORIZONTAL GRADIENT FOR IMAGE-NOISE REDUCTION</t>
  </si>
  <si>
    <t>TFEC-2019-27941</t>
  </si>
  <si>
    <t>Numerical simulation of opposed-flow flame spread of melting polymer with solid change</t>
  </si>
  <si>
    <t>TFEC-2019-28056</t>
  </si>
  <si>
    <t xml:space="preserve">Numerical Modelling of Overheating of Spent Fuel Pool </t>
  </si>
  <si>
    <t>TFEC-2019-28145</t>
  </si>
  <si>
    <t>INFLUENCE OF THE AMOUNT OF OXYGEN ADDED TO A JET A-1/AIR MIXTURE ON THE PULSE DETONATION COMBUSTOR THRUST</t>
  </si>
  <si>
    <t>TFEC-2019-29383</t>
  </si>
  <si>
    <t xml:space="preserve">Feasibility and Spontaneity of Ashless Smoldering </t>
  </si>
  <si>
    <t>Wei-Hsiang Wang</t>
  </si>
  <si>
    <t>Savannah  Wessies</t>
  </si>
  <si>
    <t>Juan Prince Avelino</t>
  </si>
  <si>
    <t>Ahmad Zaid Nazari</t>
  </si>
  <si>
    <t>Shengfeng Luo</t>
  </si>
  <si>
    <t>Mohamad Assad</t>
  </si>
  <si>
    <t>Vinayak Malhotra</t>
  </si>
  <si>
    <t>TFEC-2019-27530</t>
  </si>
  <si>
    <t>TORQUE MAXIMIZATION OF VERTICAL AXIS WIND TURBINES WITH VARIABLE PITCH LAW</t>
  </si>
  <si>
    <t>TFEC-2019-27543</t>
  </si>
  <si>
    <t xml:space="preserve"> HYDRODYNAMIC CHARACTERISTICS OF A DOUBLE HELICALLY COILED HEAT EXHANGER </t>
  </si>
  <si>
    <t>TFEC-2019-27563</t>
  </si>
  <si>
    <t>FREQUENCY CHARACTERISTICS OF A NATURAL CONVECTION BOUNDARY LAYER OF Pr=0.7 ADJACENT TO A VERTICAL ISOTHERMAL SURFACE</t>
  </si>
  <si>
    <t>TFEC-2019-27596</t>
  </si>
  <si>
    <t>Investigation on the development of top-hat flow field under low pressure</t>
  </si>
  <si>
    <t>TFEC-2019-27619</t>
  </si>
  <si>
    <t>On the perturbation of a turbulent boundary layer by two wall-mounted roughness elements: Impact of spacing and height ratio</t>
  </si>
  <si>
    <t>TFEC-2019-27622</t>
  </si>
  <si>
    <t xml:space="preserve">Study the boundary of two-phase flow regime from bubble to slug flow </t>
  </si>
  <si>
    <t>TFEC-2019-27721</t>
  </si>
  <si>
    <t>DETERMINATION OF THE HEAT TRANSFER COEFFICIENT IN FLIGHTED ROTARY DRUMS</t>
  </si>
  <si>
    <t>Cinzia Rainone</t>
  </si>
  <si>
    <t>Veera Manek</t>
  </si>
  <si>
    <t>Peng Zhao</t>
  </si>
  <si>
    <t>Li Jia</t>
  </si>
  <si>
    <t>Ali Hamed</t>
  </si>
  <si>
    <t>Yanbo Wang</t>
  </si>
  <si>
    <t>Jakob Seidenbecher</t>
  </si>
  <si>
    <t>TFEC-2019-26131</t>
  </si>
  <si>
    <t>Analysis of Pressure Distribution along Pipeline Blockage Based on the CFD Simulation</t>
  </si>
  <si>
    <t>TFEC-2019-27361</t>
  </si>
  <si>
    <t>Influence of surface properties on cooling of hot bodies in liquids</t>
  </si>
  <si>
    <t>TFEC-2019-27537</t>
  </si>
  <si>
    <t>Design and Demonstration of an Automated Bidirectional Reflectometer for Low-Reflectivity Optical Coatings</t>
  </si>
  <si>
    <t>TFEC-2019-27744</t>
  </si>
  <si>
    <t>AN EXPERIMENTAL STUDY FOR LIQUID LEAKAGE DETECTION ATTEMPT IN A COLD PLATE</t>
  </si>
  <si>
    <t>TFEC-2019-28038</t>
  </si>
  <si>
    <t>A Self-Guarded Hot-Plate Thermal Measurement System for Low-Thermal-Conductivity Materials</t>
  </si>
  <si>
    <t>TFEC-2019-28129</t>
  </si>
  <si>
    <t>Microstructural and thermo-physical characterization of fully functionalized diamond nanofluids</t>
  </si>
  <si>
    <t>TFEC-2019-28164</t>
  </si>
  <si>
    <t>THERMOMETRY OF FLOW FIELDS USING A TWO-COLOR RATIOMETRIC PLIF TECHNIQUE</t>
  </si>
  <si>
    <t>TFEC-2019-28249</t>
  </si>
  <si>
    <t>Mount Interference Effects on Total Temperature Probes</t>
  </si>
  <si>
    <t>TFEC-2019-28590</t>
  </si>
  <si>
    <t>Aero-Acoustics Modelling of a Constricted Pipe at Low Mach Number Flow</t>
  </si>
  <si>
    <t>Lu Yang</t>
  </si>
  <si>
    <t>Arslan Zabirov</t>
  </si>
  <si>
    <t>J. R. Mahan</t>
  </si>
  <si>
    <t>Murat PARLAK</t>
  </si>
  <si>
    <t>Ethan Languri</t>
  </si>
  <si>
    <t>Peshala Thibbotuwawa Gamage</t>
  </si>
  <si>
    <t>TFEC-2019-27129</t>
  </si>
  <si>
    <t>Wearable energy-saving systems with excellent flexibility and surface antireflection</t>
  </si>
  <si>
    <t>TFEC-2019-27825</t>
  </si>
  <si>
    <t xml:space="preserve">Effect of Temperature Dependent Viscosity on the Thermal Instability of a Ferrofluid Layer  </t>
  </si>
  <si>
    <t>TFEC-2019-28404</t>
  </si>
  <si>
    <t xml:space="preserve">Fully Developed Natural Convective Nanofluid Flow in an Inclined Channel </t>
  </si>
  <si>
    <t>TFEC-2019-28448</t>
  </si>
  <si>
    <t xml:space="preserve">MHD thin film Oldroyd-B fluid with Heat and viscous dissipation over Oscillating vertical Belts </t>
  </si>
  <si>
    <t>TFEC-2019-28496</t>
  </si>
  <si>
    <t>Integration of CFD simulation and Experiment to Investigate the Soil Removal Characteristic of the Tire</t>
  </si>
  <si>
    <t>CHENGJYUN WANG</t>
  </si>
  <si>
    <t>Joginder Dhiman</t>
  </si>
  <si>
    <t>Surender Ontela</t>
  </si>
  <si>
    <t>Hakeem Ullah</t>
  </si>
  <si>
    <t>Yean-Der Kuan</t>
  </si>
  <si>
    <t>TFEC-2019-27856</t>
  </si>
  <si>
    <t>Numerical perusal on non-Newtonian behavior of blood flow in arterial Stenosis</t>
  </si>
  <si>
    <t>TFEC-2019-27929</t>
  </si>
  <si>
    <t>THE EFFECTS OF PULSATING HEAT SOURCE ON HYPERTHERMIA IN A CANCEROUS TISSUE</t>
  </si>
  <si>
    <t>TFEC-2019-28010</t>
  </si>
  <si>
    <t>Assessment of Rheological Properties of Blood as a Function of Health Status: A Novel Point of Care Device for Population Based Screening</t>
  </si>
  <si>
    <t>TFEC-2019-28067</t>
  </si>
  <si>
    <t>EFFECTS OF ARTERIAL TORTUOSITY AND SPIRAL FLOW ON HEMODYNAMICS IN CEREBRAL ANEURYSM</t>
  </si>
  <si>
    <t>TFEC-2019-28075</t>
  </si>
  <si>
    <t>Numeric Study of Freezing to Support Development of Individual Cell-Scale Thermal Analyzer</t>
  </si>
  <si>
    <t>TFEC-2019-28082</t>
  </si>
  <si>
    <t>STUDY OF SYSTEM PARAMETERS ON PUMP PERFORMANCE WITH THE EFFECT OF AORTIC COMPLIANCE</t>
  </si>
  <si>
    <t>TFEC-2019-28090</t>
  </si>
  <si>
    <t>A Numerical Bioheat Transfer Analysis of Varying Body Types in Determination of Time of Death</t>
  </si>
  <si>
    <t>TFEC-2019-28104</t>
  </si>
  <si>
    <t>Development of a programmable and cost effective pulsatile pump for mimicking physiological waveforms</t>
  </si>
  <si>
    <t>TFEC-2019-28466</t>
  </si>
  <si>
    <t>Effect of prolonged exercise on flow dynamics in an aneurysm</t>
  </si>
  <si>
    <t>TFEC-2019-28506</t>
  </si>
  <si>
    <t>Encapsulated microbubbles for contrast ultrasound imaging and drug delivery: from pressure dependent subharmonic to collapsing jet and acoustic streaming</t>
  </si>
  <si>
    <t>TFEC-2019-28558</t>
  </si>
  <si>
    <t>Comparison of noninvasive methods of detecting respiratory phase and rate</t>
  </si>
  <si>
    <t>TFEC-2019-29173</t>
  </si>
  <si>
    <t>Surrogate Based Optimization of Thermal Damage to Living Biological Tissues by Laser Irradiation</t>
  </si>
  <si>
    <t>TFEC-2019-29924</t>
  </si>
  <si>
    <t>Thermal analysis of a cochlea during magnetically-guided cochlear implant surgery</t>
  </si>
  <si>
    <t>TFEC-2019-29935</t>
  </si>
  <si>
    <t>The role of wall shear stress divergence in lung particle transport</t>
  </si>
  <si>
    <t>TFEC-2019-29961</t>
  </si>
  <si>
    <t>Lagrangian wall shear stress structures and convective mass transport in atherosclerosis</t>
  </si>
  <si>
    <t>TFEC-2019-29962</t>
  </si>
  <si>
    <t>Residence-time and blood flow stagnation in aneurysms</t>
  </si>
  <si>
    <t>TFEC-2019-29976</t>
  </si>
  <si>
    <t xml:space="preserve">Thermal micro-sensor technique to measure transient temperature changes at cellular level for early cancer detection </t>
  </si>
  <si>
    <t>Azad Hussain</t>
  </si>
  <si>
    <t>Claudio Tucci</t>
  </si>
  <si>
    <t xml:space="preserve">Siddharth Singh  Yadav </t>
  </si>
  <si>
    <t>Pawan Kumar Pandey</t>
  </si>
  <si>
    <t>Gary Solbrekken</t>
  </si>
  <si>
    <t>Sining Li</t>
  </si>
  <si>
    <t>Saeed Tiari</t>
  </si>
  <si>
    <t>Fardin Khalili</t>
  </si>
  <si>
    <t>Abdullah Usmani</t>
  </si>
  <si>
    <t>Kausik Sarkar</t>
  </si>
  <si>
    <t>Hansen Mansy</t>
  </si>
  <si>
    <t>Fateme Esmailie</t>
  </si>
  <si>
    <t>Ali Farghadan</t>
  </si>
  <si>
    <t>Mostafa Mahmoudi</t>
  </si>
  <si>
    <t>Mirza Md Symon  Reza</t>
  </si>
  <si>
    <t>Rohini Atluri</t>
  </si>
  <si>
    <t>TFEC-2019-27620</t>
  </si>
  <si>
    <t>A parametric study on drag reduction using engineered microtextures in viscous laminar flow</t>
  </si>
  <si>
    <t>TFEC-2019-28031</t>
  </si>
  <si>
    <t>Hydrothermally Coated Oxide Nanoparticle-Containing Composite Fibers</t>
  </si>
  <si>
    <t>TFEC-2019-28127</t>
  </si>
  <si>
    <t>AN EXPERIMENTAL-STATISTICAL STUDY ON THERMAL CONDUCTIVITY AND VISCOSITY OF DIAMOND NANOFLUIDS</t>
  </si>
  <si>
    <t>TFEC-2019-28130</t>
  </si>
  <si>
    <t>Fully functionalized nanodiamond nanofluids - an experimental study</t>
  </si>
  <si>
    <t>TFEC-2019-28131</t>
  </si>
  <si>
    <t xml:space="preserve">Discrete element-CFD coupled numerical simulation of fully functionalized nanodiamond nanofluids in heat exchanger loop </t>
  </si>
  <si>
    <t>TFEC-2019-28143</t>
  </si>
  <si>
    <t xml:space="preserve">INVESTIGATION OF PHOTOTHERMAL CHARACTERISTICS OF Fe3O4 NANOFLUID </t>
  </si>
  <si>
    <t>Pooyan Tirandazi</t>
  </si>
  <si>
    <t>Yong Gan</t>
  </si>
  <si>
    <t>Jeonggyun Ham</t>
  </si>
  <si>
    <t>TFEC-2019-26952</t>
  </si>
  <si>
    <t>Rheological Studies of Ionic Liquid Lubricants for Space Applications</t>
  </si>
  <si>
    <t>TFEC-2019-27866</t>
  </si>
  <si>
    <t>Towards Real-Time CFD Simulation of In-Flight Icing</t>
  </si>
  <si>
    <t>TFEC-2019-27883</t>
  </si>
  <si>
    <t>Assessing Effects of Wind Angle of Attack on Airplane Wing Precipitation Collection Efficiency Using Airfoil Pressure Profiles</t>
  </si>
  <si>
    <t>TFEC-2019-27887</t>
  </si>
  <si>
    <t>Designing a Flying Ambulance</t>
  </si>
  <si>
    <t>TFEC-2019-28121</t>
  </si>
  <si>
    <t>STUDY THE EFFECT OF CHEVRON NOZZLE GEOMETRY VARIATIONS ON THE PERFORMANCE OF TURBOJET ENGINES</t>
  </si>
  <si>
    <t>TFEC-2019-28408</t>
  </si>
  <si>
    <t>Comparison of Flow Field Simulation of a High Speed Air Intake Using Detached Eddy Simulation, Scale Adaptive Simulation and Embedded LES Scale Resolving Simulation Techniques</t>
  </si>
  <si>
    <t>TFEC-2019-28494</t>
  </si>
  <si>
    <t>Numerical Investigation of Rigid and Flexible Wing Aerodynamic Loads</t>
  </si>
  <si>
    <t>TFEC-2019-29177</t>
  </si>
  <si>
    <t>SPECTRAL COLLOCATION METHOD FOR NONLINEAR HEAT TRANSFER IN THE MOVING POROUS MEDIUM WITH MIXED BOUNDARY CONDITIONS</t>
  </si>
  <si>
    <t>TFEC-2019-29182</t>
  </si>
  <si>
    <t>A Dynamic Electrothermal Model of a Thermopile Detector for Earth Radiation Budget Applications</t>
  </si>
  <si>
    <t>TFEC-2019-29964</t>
  </si>
  <si>
    <t>Economic analysis of potential charging approaches for hybrid electric aircraft</t>
  </si>
  <si>
    <t>TFEC-2019-29986</t>
  </si>
  <si>
    <t>CFD Simulation of Supersonic Blunt Shaped Re-entry Vehicle Configuration</t>
  </si>
  <si>
    <t>Sayavur Bakhtiyarov</t>
  </si>
  <si>
    <t>Wagdi Habashi</t>
  </si>
  <si>
    <t>Mushrif Choudhury</t>
  </si>
  <si>
    <t>Mohammed Mayeed</t>
  </si>
  <si>
    <t>Walid Aboelsoud</t>
  </si>
  <si>
    <t>bilal mufti</t>
  </si>
  <si>
    <t>yasong sun</t>
  </si>
  <si>
    <t>Matt Steiner</t>
  </si>
  <si>
    <t>SAGAR SAROHA</t>
  </si>
  <si>
    <t>TFEC-2019-26116</t>
  </si>
  <si>
    <t>Advanced thermal desalination system</t>
  </si>
  <si>
    <t>TFEC-2019-27551</t>
  </si>
  <si>
    <t>Exergy Analysis of the Alumina Nanofluid through a Ribbed Annular Channel</t>
  </si>
  <si>
    <t>TFEC-2019-27586</t>
  </si>
  <si>
    <t>Performance Evaluation on a Closed Brayton Cycle with different working fluid</t>
  </si>
  <si>
    <t>TFEC-2019-27587</t>
  </si>
  <si>
    <t>TFEC-2019-27594</t>
  </si>
  <si>
    <t>Comparison Technique for Thermodynamic Performance of Heat Activated Cooling Systems</t>
  </si>
  <si>
    <t>TFEC-2019-28065</t>
  </si>
  <si>
    <t>Effect Of Mushy Zone Constant In Solidification/Melting Model For PCM</t>
  </si>
  <si>
    <t>TFEC-2019-28089</t>
  </si>
  <si>
    <t>EVALUATION OF A LOW TEMPERATURE STIRLING ENGINE USING A DISCONTINUOUS THERMODYNAMIC CYCLE</t>
  </si>
  <si>
    <t>TFEC-2019-28508</t>
  </si>
  <si>
    <t>Combined Cycle with Blade Cooled Gas Turbine at Different Operation Conditions and Design Aspects</t>
  </si>
  <si>
    <t>TFEC-2019-28636</t>
  </si>
  <si>
    <t>Thermodynamic analysis of a solar-coal hybrid poly-generation process for methanol synthesis and power generation</t>
  </si>
  <si>
    <t>TFEC-2019-28994</t>
  </si>
  <si>
    <t>SOLAR-POWERED CONDENSATION VACUUM TECHNOLOGY</t>
  </si>
  <si>
    <t>TFEC-2019-29001</t>
  </si>
  <si>
    <t>Exergy Analysis of a Gas Turbine Power Plant using Jatropha Biodiesel, Conventional  Diesel and Natural Gas</t>
  </si>
  <si>
    <t>TFEC-2019-29477</t>
  </si>
  <si>
    <t>THERMODYNAMIC MODELING AND ASSESSMENT OF ALLAM CYCLE UTILIZING NATURAL GAS</t>
  </si>
  <si>
    <t>TFEC-2019-29786</t>
  </si>
  <si>
    <t xml:space="preserve">Investigation of the Thermodynamic Performance of the  Supercritical Recompression Brayton Cycle with  Carbon Dioxide Based Mixtures as Working Fluids </t>
  </si>
  <si>
    <t>TFEC-2019-29797</t>
  </si>
  <si>
    <t>Abdelnasser Aboukhlewa</t>
  </si>
  <si>
    <t>Huisheng Zhang</t>
  </si>
  <si>
    <t>Shane Garland</t>
  </si>
  <si>
    <t>Michael Nicol-Seto</t>
  </si>
  <si>
    <t>Xianchang Li</t>
  </si>
  <si>
    <t>Cheng Xu</t>
  </si>
  <si>
    <t>Hongling Deng</t>
  </si>
  <si>
    <t>Aisha Sa'ad</t>
  </si>
  <si>
    <t>Yousef Haseli</t>
  </si>
  <si>
    <t>TFEC-2019-26663</t>
  </si>
  <si>
    <t>Fault detection in commercial building VAV AHUs: A Case study of an academic building</t>
  </si>
  <si>
    <t>TFEC-2019-27239</t>
  </si>
  <si>
    <t>An Advanced Hybrid Ground Source Heat Pump System for a Multi-Family Residential Unit: Modeling and Optimization</t>
  </si>
  <si>
    <t>TFEC-2019-27346</t>
  </si>
  <si>
    <t>Performance Analysis of a Hybrid Ground Source Heat Pump System with Various Diverter Watch Temperatures</t>
  </si>
  <si>
    <t>TFEC-2019-27467</t>
  </si>
  <si>
    <t>Steady â€“ state quantitative and qualitative characteristics of geothermal energy extracted by heat pumps</t>
  </si>
  <si>
    <t>TFEC-2019-27554</t>
  </si>
  <si>
    <t>An Improved Design for a Water Recycling System</t>
  </si>
  <si>
    <t>TFEC-2019-27663</t>
  </si>
  <si>
    <t>On-Line Fuzzy Control of a Multi-Room Building Facility</t>
  </si>
  <si>
    <t>TFEC-2019-27938</t>
  </si>
  <si>
    <t>Comparison of Energy Use Intensity of UAB Buildings with National Data</t>
  </si>
  <si>
    <t>TFEC-2019-28061</t>
  </si>
  <si>
    <t>TFEC-2019-28480</t>
  </si>
  <si>
    <t>CFD Simulation of Aerosol Transport in an HVAC Chamber</t>
  </si>
  <si>
    <t>TFEC-2019-28497</t>
  </si>
  <si>
    <t>Development of City-Scale Urban Building Energy Modeling (CS-UBEM) using Virtual Information Fabric Infrastructure (VIFI)</t>
  </si>
  <si>
    <t>TFEC-2019-28767</t>
  </si>
  <si>
    <t>Thermal behavior analysis of fluid patterns created by ceiling fan and air-conditioning unit for a typical space using transient modeling</t>
  </si>
  <si>
    <t>Suhrid Deshmukh</t>
  </si>
  <si>
    <t>William  Moody</t>
  </si>
  <si>
    <t>Gaoyang Hou</t>
  </si>
  <si>
    <t>Olga Kordas</t>
  </si>
  <si>
    <t>ZoÃ« Penko</t>
  </si>
  <si>
    <t>Guangyu Guo</t>
  </si>
  <si>
    <t>SURAJ TALELE</t>
  </si>
  <si>
    <t>Sanjeev Anand</t>
  </si>
  <si>
    <t>TFEC-2019-27413</t>
  </si>
  <si>
    <t>Effect of different chemistries of catalyst-coated membranes on the proton transport resistance in membrane-electrode assemblies under various operating conditions</t>
  </si>
  <si>
    <t>TFEC-2019-27425</t>
  </si>
  <si>
    <t>Numerical Analysis of Paper-Based Fuel Cells</t>
  </si>
  <si>
    <t>TFEC-2019-27494</t>
  </si>
  <si>
    <t xml:space="preserve"> IRREVERSIBILITY AND EXERGY ANALYSIS OF A RECOMPRESSION SUPERCRITICAL CO2 CYCLE COUPLED WITH DRY COOLING SYSTEM</t>
  </si>
  <si>
    <t>TFEC-2019-27515</t>
  </si>
  <si>
    <t>Hydrocarbon synthesis reactor from carbon dioxide and hydrogen: An entropy generation rate minimization case</t>
  </si>
  <si>
    <t>TFEC-2019-27517</t>
  </si>
  <si>
    <t>Analysis of the specific entropy generation rate of the sulphuric acid decomposition process</t>
  </si>
  <si>
    <t>TFEC-2019-27541</t>
  </si>
  <si>
    <t>Effect of sample preparation condition on hydrophobicity of catalyst layers in proton exchange membrane fuel cell</t>
  </si>
  <si>
    <t>TFEC-2019-27560</t>
  </si>
  <si>
    <t>Numerical prediction of effective thermal conductivity of catalyst layers in proton exchange membrane fuel cells</t>
  </si>
  <si>
    <t>TFEC-2019-27582</t>
  </si>
  <si>
    <t>Enhanced liquid water removal from PEM fuel cell flow channels by superimposing acoustic wave</t>
  </si>
  <si>
    <t>TFEC-2019-28302</t>
  </si>
  <si>
    <t>Effect of design configuration on solid oxide fuel cell integrated with natural gas combined gas and steam turbine with organic Rankine cycle</t>
  </si>
  <si>
    <t>TFEC-2019-28422</t>
  </si>
  <si>
    <t xml:space="preserve">Experimental investigation for the performance evaluation of Direct Methanol Fuel Cell </t>
  </si>
  <si>
    <t>Mohammad Monjurul  Ehsan</t>
  </si>
  <si>
    <t>Lingen Chen</t>
  </si>
  <si>
    <t>Saleel Visal</t>
  </si>
  <si>
    <t>Li Chen</t>
  </si>
  <si>
    <t>Mehdi Mortazavi</t>
  </si>
  <si>
    <t>Osagie Matthew</t>
  </si>
  <si>
    <t>Kevin R</t>
  </si>
  <si>
    <t>TFEC-2019-27533</t>
  </si>
  <si>
    <t>Impacts of Water Quality on Vibration-Induced Water Droplet Removal for Cooling Tower Water Capture</t>
  </si>
  <si>
    <t>TFEC-2019-27549</t>
  </si>
  <si>
    <t>Hydrogel polymers: An experimental study for forward osmosis desalination</t>
  </si>
  <si>
    <t>TFEC-2019-27948</t>
  </si>
  <si>
    <t>Evaluation of Performance Index of Nanofluid-based Multi-Stage HDH Desalination System</t>
  </si>
  <si>
    <t>TFEC-2019-28058</t>
  </si>
  <si>
    <t>Waste Heat Recovery of Cummins ISL Diesel Engines using Integrated Thermoelectric Devices - Thermal-Fluid-Electric Coupled Numerical Modeling</t>
  </si>
  <si>
    <t>TFEC-2019-28148</t>
  </si>
  <si>
    <t>EVAPORATION INSIDE POROUS MEDIUM UNDER HEAT LOCALIZATION</t>
  </si>
  <si>
    <t>TFEC-2019-28149</t>
  </si>
  <si>
    <t>Advanced Exhaust Heat Recovery by Integration of Heat Transfer and Condensation Processes</t>
  </si>
  <si>
    <t>TFEC-2019-29936</t>
  </si>
  <si>
    <t>Exergetic Relationship between the Thermal Properties of Direct Contact Membrane Distillation</t>
  </si>
  <si>
    <t>Ryan Huber</t>
  </si>
  <si>
    <t>Adnan ABDULLAHI</t>
  </si>
  <si>
    <t>kapil garg</t>
  </si>
  <si>
    <t>Matthew Barry</t>
  </si>
  <si>
    <t>Helen Skop</t>
  </si>
  <si>
    <t>Danielle Perdue</t>
  </si>
  <si>
    <t>TFEC-2019-26806</t>
  </si>
  <si>
    <t>Evaporative Cooling approach and robotic cleaning system- A systematic approach for better PV System</t>
  </si>
  <si>
    <t>TFEC-2019-27379</t>
  </si>
  <si>
    <t>PERFORMANCE ANALYSIS OF A METAL HYDRIDE-THERMAL ENERGY STORAGE SYSTEM FOR CONCENTRATING SOLAR POWER PLANTS</t>
  </si>
  <si>
    <t>TFEC-2019-27407</t>
  </si>
  <si>
    <t>Enhanced vacuum freezing for thermal desalination at the triple point</t>
  </si>
  <si>
    <t>TFEC-2019-27436</t>
  </si>
  <si>
    <t>Year-Round Solar Energy Forecasting and Storage Prediction for Non-interrupted Power Supply</t>
  </si>
  <si>
    <t>TFEC-2019-27600</t>
  </si>
  <si>
    <t>Performance Evaluation of a Solar-Biogas Hybrid Recuperated Microturbine for Power Generation Using Aspen</t>
  </si>
  <si>
    <t>TFEC-2019-27683</t>
  </si>
  <si>
    <t>Low-temperature synthesis of TiO2 particles with different characteristics for dye-sensitized solar cell applications</t>
  </si>
  <si>
    <t>TFEC-2019-27750</t>
  </si>
  <si>
    <t>Conjugate heat transfer analysis of an open double glazing unit in semi-arid climatic conditions</t>
  </si>
  <si>
    <t>TFEC-2019-27796</t>
  </si>
  <si>
    <t>Controlling Sunlight Entering the Indoor Space through Windows using Dual Solar Screens</t>
  </si>
  <si>
    <t>TFEC-2019-27879</t>
  </si>
  <si>
    <t>Heat Transfer and Fluid Flow in A Water-Filled Glass Louver</t>
  </si>
  <si>
    <t>TFEC-2019-28087</t>
  </si>
  <si>
    <t>Thermo-Economic Study of a Solar Assisted Absorption Chiller Coupled with Borehole Thermal Energy Storage</t>
  </si>
  <si>
    <t>Sidharth Chakrabarti</t>
  </si>
  <si>
    <t>Talal Alqahtani</t>
  </si>
  <si>
    <t>Fangyu Cao</t>
  </si>
  <si>
    <t>Peiwen Li</t>
  </si>
  <si>
    <t>SAAD ALSHAHRANI</t>
  </si>
  <si>
    <t>Saeid Vafaei</t>
  </si>
  <si>
    <t>Miguel GijÃ³n-Rivera</t>
  </si>
  <si>
    <t>Esam Alawadhi</t>
  </si>
  <si>
    <t>YI NAN</t>
  </si>
  <si>
    <t>Faisal Altwijri</t>
  </si>
  <si>
    <t>Todd Otanicar</t>
  </si>
  <si>
    <t>TFEC-2019-27516</t>
  </si>
  <si>
    <t>NOVEL FIN GEOMETRY FOR A LATENT HIGH TEMPERATURE THERMAL ENERGY STORAGE - EXPERIMENTAL INVESTIGATION</t>
  </si>
  <si>
    <t>TFEC-2019-27521</t>
  </si>
  <si>
    <t>Numerical Study of CaO/Ca(OH)2 Dehydration Process With a Porous Channel</t>
  </si>
  <si>
    <t>TFEC-2019-27711</t>
  </si>
  <si>
    <t>Development of effectively designed latent heat thermal energy storage system using flexible thin pouches</t>
  </si>
  <si>
    <t>TFEC-2019-27847</t>
  </si>
  <si>
    <t>Thermal and Hydraulic Analysis of Double Layer Porous Microchannel Heat Sinks</t>
  </si>
  <si>
    <t>TFEC-2019-27867</t>
  </si>
  <si>
    <t>Heat and mass transfer simulation of Solid-State Hydrogen Storage Systems</t>
  </si>
  <si>
    <t>TFEC-2019-27960</t>
  </si>
  <si>
    <t xml:space="preserve">A new hybrid heat storage fixed bed: proof of concept </t>
  </si>
  <si>
    <t>TFEC-2019-27998</t>
  </si>
  <si>
    <t>Comparison of Numerical Models for Molten Salt Thermocline Thermal Energy Storage with Filler</t>
  </si>
  <si>
    <t>TFEC-2019-28920</t>
  </si>
  <si>
    <t>Thermal Energy Grid Storage Using Multijunction Photovoltaics</t>
  </si>
  <si>
    <t>TFEC-2019-28972</t>
  </si>
  <si>
    <t>MODELING AND SIMULATION OF THERMAL ENERGY STORAGE FOR SOLAR ENERGY UTILIZATION</t>
  </si>
  <si>
    <t>TFEC-2019-29245</t>
  </si>
  <si>
    <t>Numerical Analysis on the Effects of Plates in a Stratified Thermal Energy 3D Storage Tanks for Cooling</t>
  </si>
  <si>
    <t>Georg Scharinger-Urschitz</t>
  </si>
  <si>
    <t>Jinsoo Park</t>
  </si>
  <si>
    <t>Ali Ghahremannezhad</t>
  </si>
  <si>
    <t>MOON-SUN CHUNG</t>
  </si>
  <si>
    <t>Petr Nikrityuk</t>
  </si>
  <si>
    <t>Christian Odenthal</t>
  </si>
  <si>
    <t>Hamid Seyf</t>
  </si>
  <si>
    <t>Fadi Alnaimat</t>
  </si>
  <si>
    <t>Muhammad Tukur Hamisu</t>
  </si>
  <si>
    <t>TFEC-2019-27876</t>
  </si>
  <si>
    <t>Energy and Energy analysis of different dryer configurations</t>
  </si>
  <si>
    <t>TFEC-2019-28045</t>
  </si>
  <si>
    <t>Parallel Triangular Channel System for Sensible Heat Thermal Energy Storages</t>
  </si>
  <si>
    <t>TFEC-2019-28063</t>
  </si>
  <si>
    <t>Sensitivity Analysis and Parameter Estimation for Battery Kinetic and Thermophysical Parameters</t>
  </si>
  <si>
    <t>TFEC-2019-28064</t>
  </si>
  <si>
    <t>Numerical Analysis of Bio-inspired Thermal Storage System Using Phase Change Materials</t>
  </si>
  <si>
    <t>TFEC-2019-28083</t>
  </si>
  <si>
    <t>Discharging Process of a High-Temperature Heat Pipe-Assisted Thermal Energy Storage System with Nano-Enhanced Phase Change Material</t>
  </si>
  <si>
    <t>TFEC-2019-28102</t>
  </si>
  <si>
    <t>On the Effects of Porous Inserts on the Improvement of Latent Heat Thermal Energy Storage Systems performance</t>
  </si>
  <si>
    <t>TFEC-2019-28463</t>
  </si>
  <si>
    <t xml:space="preserve">Development of high thermal conductivity phase change materials </t>
  </si>
  <si>
    <t>TFEC-2019-28485</t>
  </si>
  <si>
    <t>PERFORMANCE ANALYSIS OF NANO-ENHANCED PHASE CHANGE MATERIAL (NEPCM) BASED THERMAL BATTERY FOR WASTE HEAT RECOVERY IN TEMPERATURE RANGE OF 100 oC â€“ 150 oC</t>
  </si>
  <si>
    <t>TFEC-2019-28578</t>
  </si>
  <si>
    <t>Experimental and Numerical studies of Solar Flat Plate Collector with Back Layer of LTES (Hypo)</t>
  </si>
  <si>
    <t>TFEC-2019-28712</t>
  </si>
  <si>
    <t>Selection of Latent Heat Storage for Solar Thermal Application</t>
  </si>
  <si>
    <t>Pietro Poesio</t>
  </si>
  <si>
    <t>Oronzio Manca</t>
  </si>
  <si>
    <t>Serhat Bilyaz</t>
  </si>
  <si>
    <t>Mahboobe Mahdavi</t>
  </si>
  <si>
    <t>Kashif Nawaz</t>
  </si>
  <si>
    <t>Vikram Soni</t>
  </si>
  <si>
    <t>Suraj Mulay</t>
  </si>
  <si>
    <t>Avinash Waghmare</t>
  </si>
  <si>
    <t>TFEC-2019-26497</t>
  </si>
  <si>
    <t>Thermal Performance and Feasibility Study of Combined Compact Evaporative Cooling Heat Exchanger with Mixed Chamber</t>
  </si>
  <si>
    <t>TFEC-2019-27668</t>
  </si>
  <si>
    <t xml:space="preserve">Polymeric Hollow Fiber Heat Transfer Surfaces for Shell and Tube Application </t>
  </si>
  <si>
    <t>TFEC-2019-27989</t>
  </si>
  <si>
    <t>Numerical Modeling and Experimental Studies on a Wire Mesh Heat Exchanger</t>
  </si>
  <si>
    <t>TFEC-2019-28119</t>
  </si>
  <si>
    <t>Pulse-width-modulated Liquid Film to Reduce the minimum Mass Flow Rate For Active falling film Thermosyphon</t>
  </si>
  <si>
    <t>TFEC-2019-28122</t>
  </si>
  <si>
    <t>Evaluation of Heat Transfer Correlations for Compact Plate and Frame Heat Exchangers</t>
  </si>
  <si>
    <t>TFEC-2019-28142</t>
  </si>
  <si>
    <t>FEASIBILITY STUDY OF EFFECTIVE COOLING THROUGH MICROCHANNEL HEAT SINK (MCHS) AND NANOFLUID APPLICATIONS</t>
  </si>
  <si>
    <t>TFEC-2019-28413</t>
  </si>
  <si>
    <t>HEAT TRANSFER AND PRESSURE DROP CHARACTERISTICS OF A NOVEL FIN AND TUBE HEAT EXCHANGER WITH A SMALL FRONTAL AREA</t>
  </si>
  <si>
    <t>TFEC-2019-28424</t>
  </si>
  <si>
    <t>Evaluation of Heat Transfer and Scaling Characteristics of New, Ultra-Thin Low Surface Energy Coatings for Heat Exchangers</t>
  </si>
  <si>
    <t>TFEC-2019-28439</t>
  </si>
  <si>
    <t>Inlet Flow Maldistribution Effect on Three-Fluid Cross-Flow Heat Exchanger Arrangements.</t>
  </si>
  <si>
    <t>TFEC-2019-28512</t>
  </si>
  <si>
    <t>Local Optimum Channel Height for Pressure Drop and Heat Transfer in the Herringbone Wavy Channel</t>
  </si>
  <si>
    <t>TFEC-2019-28548</t>
  </si>
  <si>
    <t>ALFA LAVAL EXPERIENCE WITH COATINGS TO REDUCE FOULING IN PLATE HEAT EXCHANGERS</t>
  </si>
  <si>
    <t>TFEC-2019-28965</t>
  </si>
  <si>
    <t>EXPERIMENTAL STUDY OF  COMBINED COMPACT EVAPORATIVE COOLER WITH DESICCANT DEHUMIDIFICATION</t>
  </si>
  <si>
    <t>TFEC-2019-28981</t>
  </si>
  <si>
    <t>Visualisation of large-scale Heat Exchanger Networks to support energy retrofit</t>
  </si>
  <si>
    <t>TFEC-2019-30096</t>
  </si>
  <si>
    <t>Tube Shape &amp; Topology Optimization for Air-to-Refrigerant Heat Exchangers</t>
  </si>
  <si>
    <t>Laith Ismael</t>
  </si>
  <si>
    <t>Miroslav Raudensky</t>
  </si>
  <si>
    <t>SUNIL KUMAR</t>
  </si>
  <si>
    <t>Wei Zhong</t>
  </si>
  <si>
    <t>Todd Bandhauer</t>
  </si>
  <si>
    <t>Darryl Jennings</t>
  </si>
  <si>
    <t>Ruben Borrajo</t>
  </si>
  <si>
    <t>Andrew Guenthner</t>
  </si>
  <si>
    <t>JYOTHIPRAKASH KH</t>
  </si>
  <si>
    <t>Hie-Chan Kang</t>
  </si>
  <si>
    <t>olga Santos</t>
  </si>
  <si>
    <t>Timothy Walmsley</t>
  </si>
  <si>
    <t>Vikrant Aute</t>
  </si>
  <si>
    <t>TFEC-2019-27959</t>
  </si>
  <si>
    <t>Comparing three methods for waste natural gas-based water production: reverse osmosis, thermal desalination and atmospheric water harvesting.</t>
  </si>
  <si>
    <t>TFEC-2019-28071</t>
  </si>
  <si>
    <t>Finite Volume Modeling of Thermoelectric Generators</t>
  </si>
  <si>
    <t>TFEC-2019-28077</t>
  </si>
  <si>
    <t>Optimization Method for Cross-Sectional Area of Segmented Thermoelectric Legs to Maximize Performance</t>
  </si>
  <si>
    <t>TFEC-2019-28078</t>
  </si>
  <si>
    <t>Analytic Modeling of Waste Heat Recovery of Cummins ISL Diesel Engines using Integrated Thermoelectric Devices</t>
  </si>
  <si>
    <t>TFEC-2019-28111</t>
  </si>
  <si>
    <t>TFEC-2019-28123</t>
  </si>
  <si>
    <t>Technoeconomic Analysis of Tri-Generation in Computer, Electronics, and Electrical Equipment Manufacturing</t>
  </si>
  <si>
    <t>TFEC-2019-28378</t>
  </si>
  <si>
    <t>INFLUENCE OF PARTIAL HYDROGENATION ON COTTONSEED AND SOYBEAN FAMES.</t>
  </si>
  <si>
    <t>TFEC-2019-28493</t>
  </si>
  <si>
    <t xml:space="preserve">SOLAR DRIVEN INNOVATIVE VACUUM TECHNOLOGY </t>
  </si>
  <si>
    <t>TFEC-2019-28511</t>
  </si>
  <si>
    <t>BIOMASS ENERGY POWERED LOW TEMPERATURE COOLING SYSTEM FOR RURAL APPLICATIONS</t>
  </si>
  <si>
    <t>TFEC-2019-28575</t>
  </si>
  <si>
    <t>An analytical model for pressure loss coefficients in tee junction of a solar collector based upon discharge ratio and Reynolds number</t>
  </si>
  <si>
    <t>TFEC-2019-29365</t>
  </si>
  <si>
    <t>Asphalt foaming by the addition of mesoporous materials an example of a technology based on the principles of sustainable development in road construction</t>
  </si>
  <si>
    <t>Aritra Kar</t>
  </si>
  <si>
    <t>Derick Adu-Mensah</t>
  </si>
  <si>
    <t>Bhavesh Patel</t>
  </si>
  <si>
    <t>Agnieszka Woszuk</t>
  </si>
  <si>
    <t>Mixing enhancement by temporal dependent flow in a curved pipe</t>
  </si>
  <si>
    <t>TFEC-2019-26824</t>
  </si>
  <si>
    <t>Enhancement of heat transfer of non-Newtonian fluid using fractional derivatives</t>
  </si>
  <si>
    <t>TFEC-2019-27228</t>
  </si>
  <si>
    <t>Experimental study on the effect of wettability on performance of low melting temperature alloys used as thermal interface material</t>
  </si>
  <si>
    <t>TFEC-2019-27279</t>
  </si>
  <si>
    <t>The effect of microfin geometry on liquid heat transfer rate and pressure drop</t>
  </si>
  <si>
    <t>TFEC-2019-27403</t>
  </si>
  <si>
    <t>A New Absorption Model for Gold-Black</t>
  </si>
  <si>
    <t>Modelling of Fluid flow and Heat Transfer Through Split Flow in Oblique Fin Heat Sink</t>
  </si>
  <si>
    <t>Nucleate Boiling Heat Transfer (NBHT) enhancement using graphene hydrogel surfaces</t>
  </si>
  <si>
    <t>TFEC-2019-27502</t>
  </si>
  <si>
    <t>Comparison of Cooling Capacity of the Ranque-Hilsch Vortex tubes with different diameters</t>
  </si>
  <si>
    <t>Enhancement of Heat Transfer in Subcooled Pool Boiling by Nano-textured Surface</t>
  </si>
  <si>
    <t>TFEC-2019-29923</t>
  </si>
  <si>
    <t>Effects of ultrasound on the desorption of water from Zeolite 13X and 4A</t>
  </si>
  <si>
    <t>TFEC-2019-29926</t>
  </si>
  <si>
    <t>DEPENDENCY OF THERMAL PERFORMANCE ON HEAT SINK INSTALLATION METHOD</t>
  </si>
  <si>
    <t>TFEC-2019-29927</t>
  </si>
  <si>
    <t xml:space="preserve"> ENHANCEMENT OF FLOW DISTRIBUTION TO REMOVE REMAINING WATER FROM DRY STORAGE</t>
  </si>
  <si>
    <t>TFEC-2019-29947</t>
  </si>
  <si>
    <t>Water Vapor Transport in Polyurethane Silica Nano-Composite for Air Dehumidification</t>
  </si>
  <si>
    <t>TFEC-2019-29950</t>
  </si>
  <si>
    <t>Investigations of Encapsulated Phase Change Material in Boron Nitride Nanotubes</t>
  </si>
  <si>
    <t>Fareed Hussain Mangi</t>
  </si>
  <si>
    <t>Muhammad Imran Asjad</t>
  </si>
  <si>
    <t>Gen Li</t>
  </si>
  <si>
    <t>Shima Soleimani</t>
  </si>
  <si>
    <t>Yong Jie Chen</t>
  </si>
  <si>
    <t>Shoukat Alim khan</t>
  </si>
  <si>
    <t>Rutika Godbole</t>
  </si>
  <si>
    <t>EL GHASSEM KNEITA</t>
  </si>
  <si>
    <t>hooman daghooghi mobarakeh</t>
  </si>
  <si>
    <t>Youngchan Yoon</t>
  </si>
  <si>
    <t>Seounghwan Hyeon</t>
  </si>
  <si>
    <t>Omar Almahmoud</t>
  </si>
  <si>
    <t>Nastaran Barhemmati-Rajab</t>
  </si>
  <si>
    <t>TFEC-2019-27650</t>
  </si>
  <si>
    <t>Influence of Surface Roughness on Electrostatic Suppression of the Leidenfrost State</t>
  </si>
  <si>
    <t>TFEC-2019-27670</t>
  </si>
  <si>
    <t>A Numerical Study of the Simultaneous Natural Convective Heat Transfer from the Top and Bottom Surfaces of a Thin Inclined Plate Having a Wavy Surface with Constant Height</t>
  </si>
  <si>
    <t>TFEC-2019-27755</t>
  </si>
  <si>
    <t xml:space="preserve">EFFECTS OF ASYMMETRICAL VORTEX INTERACTION BY VARIABLE SWEPT VORTEX GENERATOR (VSVG) ON MASS TRANSFER ENHANCEMENT </t>
  </si>
  <si>
    <t>TFEC-2019-27777</t>
  </si>
  <si>
    <t xml:space="preserve"> HEAT TRANSFER CHARACTERISTICS OF TAYLOR- COUETTE FLOW IN WAVY CONICAL ANNULUS</t>
  </si>
  <si>
    <t>TFEC-2019-27781</t>
  </si>
  <si>
    <t>Numerical study of the formations of the thermal pollution region in the large reservoir from the activities of the power plant</t>
  </si>
  <si>
    <t>TFEC-2019-27852</t>
  </si>
  <si>
    <t>Numerical Investigation of size and position of Mini-channels on the Cooling of Heat Sources Mounted on an SMPS Board under Forced Convection</t>
  </si>
  <si>
    <t>EFFECTS OF TURBULENT INTENSITY AND POSITION ON HEAT TRANSFER FROM  A TRINGULAR BLUFF CYLINDER:  A NUMERICAL STUDY</t>
  </si>
  <si>
    <t>TFEC-2019-27940</t>
  </si>
  <si>
    <t>Nanoscale study of bubble nucleation mechanism on cavity substrate using molecular dynamics simulation</t>
  </si>
  <si>
    <t>TFEC-2019-28518</t>
  </si>
  <si>
    <t>Heat exchanger with louvered fins and vortex generators with parallelogram shape</t>
  </si>
  <si>
    <t>Onur Ozkan</t>
  </si>
  <si>
    <t>Aravind G P</t>
  </si>
  <si>
    <t>SWATHI V V</t>
  </si>
  <si>
    <t>Tapano Kumar Hotta</t>
  </si>
  <si>
    <t>Himadri Chattopadhyay</t>
  </si>
  <si>
    <t>Bingnan Chen</t>
  </si>
  <si>
    <t>Alberto MenÃ©ndez PÃ©rez</t>
  </si>
  <si>
    <t>TFEC-2019-27450</t>
  </si>
  <si>
    <t>ENHANCED HEAT TRANSFER IN MICROSTRUCTURE DEVICES WITH NO-CHANNEL DESIGNS</t>
  </si>
  <si>
    <t>TFEC-2019-27658</t>
  </si>
  <si>
    <t xml:space="preserve">Comparison of the experimental results of the interfacial thermal resistance (ITR) in low dimensional materials with the molecular dynamics simulation. </t>
  </si>
  <si>
    <t>TFEC-2019-27687</t>
  </si>
  <si>
    <t>THE EFFECT OF POROSITY ON REPRESENTATIVE VOLUME ELEMENT FOR PRESSURE DROP IN OPEN-CELL FOAMS</t>
  </si>
  <si>
    <t>Mathematical Model and Numerical Simulation of Moist Air Condensation Underneath Hydrophobic Inclined Surface</t>
  </si>
  <si>
    <t>Heat Transfer Enhancement influenced by Pulsation Frequency and Reynolds Number of Pulsating Turbulent Flows</t>
  </si>
  <si>
    <t>Thermal/Fluid Criteria of Wing-Shaped Tubes at Different Row and Cone Angles</t>
  </si>
  <si>
    <t>TFEC-2019-28405</t>
  </si>
  <si>
    <t>Theory of thermal conductivity of graphene-polymer nanocomposites with interfacial Kapitza resistance and graphene-graphene contact resistance</t>
  </si>
  <si>
    <t>TFEC-2019-28437</t>
  </si>
  <si>
    <t xml:space="preserve">Thermodynamics Based Optimization of a Three-Fluid Cross-Flow Heat Exchanger </t>
  </si>
  <si>
    <t>Parametric Effect of the Interrupted Annular Groove Fin on Flow and Heat Transfer Characteristics of a Circular Tube Bank Fin Heat Exchanger</t>
  </si>
  <si>
    <t>TFEC-2019-29625</t>
  </si>
  <si>
    <t>A Numerical Investigation of the Thermal and Hydrodynamic Behaviors of a Channel with Rectangular Pin Fins in Aligned and Staggered Configurations</t>
  </si>
  <si>
    <t>Juergen J. Brandner</t>
  </si>
  <si>
    <t>Hossain Ahmed</t>
  </si>
  <si>
    <t>Marcello Iasiello</t>
  </si>
  <si>
    <t>Basant Sikarwar</t>
  </si>
  <si>
    <t>Sayed Ahmed E. Sayed Ahmed</t>
  </si>
  <si>
    <t>Yu Su</t>
  </si>
  <si>
    <t>Zhimin Lin</t>
  </si>
  <si>
    <t>Johnny  Issa</t>
  </si>
  <si>
    <t>TFEC-2019-27584</t>
  </si>
  <si>
    <t>An Efficient Monte Carlo-based Solver for Thermal Radiation in Participating Media</t>
  </si>
  <si>
    <t>TFEC-2019-27904</t>
  </si>
  <si>
    <t>Study of Flow between Two Plates with Lateral Entry Heated by Radiation Flux</t>
  </si>
  <si>
    <t>TFEC-2019-28295</t>
  </si>
  <si>
    <t xml:space="preserve">Hydromagnetic pulsating flow of a hybrid nanofluid in a channel with thermal radiation </t>
  </si>
  <si>
    <t>TFEC-2019-28317</t>
  </si>
  <si>
    <t>A Numerical Study of Natural Convective Flow of a Radiative Nanofluid over Truncated Wavy Cone with Convective Boundary Condition</t>
  </si>
  <si>
    <t>TFEC-2019-28335</t>
  </si>
  <si>
    <t>Melting Heat Transfer and Hall Currents on the Flow over an Exponentially Stretching Sheet with Thermal Radiation</t>
  </si>
  <si>
    <t>TFEC-2019-28465</t>
  </si>
  <si>
    <t>Quadratic Convective Flow of a Radiating Micropolar Fluid with Activation Energy and Convective Boundary Condition</t>
  </si>
  <si>
    <t>TFEC-2019-28470</t>
  </si>
  <si>
    <t>Finite Element Analysis of Micropolar nanofluid flow through an inclined microchannel with thermal radiation</t>
  </si>
  <si>
    <t>TFEC-2019-28505</t>
  </si>
  <si>
    <t>Modeling the Radiation Properties of Random Packed bed in porous media</t>
  </si>
  <si>
    <t>Om Singh</t>
  </si>
  <si>
    <t>Suripeddi Srinivas</t>
  </si>
  <si>
    <t>Venkata Rao Chukka</t>
  </si>
  <si>
    <t>D Srinivasacharya</t>
  </si>
  <si>
    <t>Padigepati Naveen</t>
  </si>
  <si>
    <t>B J Geeresha</t>
  </si>
  <si>
    <t>Shima Hajimirza</t>
  </si>
  <si>
    <t>TFEC-2019-27373</t>
  </si>
  <si>
    <t>VERTICAL COALESCENCE CHARACTERISTICS OF LIQUID DROPLETS PLACED OVER A HYDROPHOBIC SURFACE</t>
  </si>
  <si>
    <t>TFEC-2019-27388</t>
  </si>
  <si>
    <t>An analytical model to determine the maximum allowable point source heating with minimal risk to phase-change of liquids in brain tissue</t>
  </si>
  <si>
    <t>TFEC-2019-27483</t>
  </si>
  <si>
    <t>Investigation of Bi-Material Arrangement Using Quadrilateral Thermal Metamaterials</t>
  </si>
  <si>
    <t>TFEC-2019-27503</t>
  </si>
  <si>
    <t xml:space="preserve">NUMERICAL ANALYSIS OF HEAT AND MASS TRANSFER IN PACKED BEDS COMPOSED OF VARIABLE SIZE SPHERICAL PARTICLES </t>
  </si>
  <si>
    <t>TFEC-2019-27547</t>
  </si>
  <si>
    <t>Experimental Investigation of Supercritical Carbon Dioxide in Horizontal Micro Pin Arrays with Non-Uniform Heat Flux Boundary Conditions</t>
  </si>
  <si>
    <t>TFEC-2019-27572</t>
  </si>
  <si>
    <t>Numerical investigation of the droplet condensation on the horizontal surface with adaptive fraction control of patterned wettability</t>
  </si>
  <si>
    <t>TFEC-2019-28434</t>
  </si>
  <si>
    <t>Experimental Study of heat tansfer and fluid flow inside a differentially heated closed rectangular cavity using two non-invasive techniques</t>
  </si>
  <si>
    <t>TFEC-2019-28484</t>
  </si>
  <si>
    <t>Measurement and Modeling of Two-dimensional Vertical Soap Film Flow</t>
  </si>
  <si>
    <t>TFEC-2019-29425</t>
  </si>
  <si>
    <t>Investigating the Effects of Orientation Control of Graphene Nanoplatelet Suspensions by a Magnetic Field on the Viscosity of a Nanofluid System</t>
  </si>
  <si>
    <t>muralidhar krishnamurthy</t>
  </si>
  <si>
    <t>Smreeti Dahariya</t>
  </si>
  <si>
    <t>RJ Yang</t>
  </si>
  <si>
    <t>Ewa Szymanek</t>
  </si>
  <si>
    <t>Jae Yong Cho</t>
  </si>
  <si>
    <t>Vimal Kishor</t>
  </si>
  <si>
    <t>Krishna Shah</t>
  </si>
  <si>
    <t>John Shelton</t>
  </si>
  <si>
    <t>TFEC-2019-26634</t>
  </si>
  <si>
    <t>Entropy Generation for  Two-Dimensional Micro-Hartmann Gas Flows</t>
  </si>
  <si>
    <t>TFEC-2019-27590</t>
  </si>
  <si>
    <t xml:space="preserve">Mathematical study of convection heat transfer utilizing SWCNT-water nanofluid inside partially heated hexagon cavity </t>
  </si>
  <si>
    <t>TFEC-2019-27624</t>
  </si>
  <si>
    <t>A Lattice Boltzmann approach for the optimal patterned wettability for microchannel flow boiling</t>
  </si>
  <si>
    <t>TFEC-2019-27626</t>
  </si>
  <si>
    <t>Characteristics of Evaporating Thin Film on Hydrophilic Surface</t>
  </si>
  <si>
    <t>TFEC-2019-27627</t>
  </si>
  <si>
    <t xml:space="preserve">Nanofluid Viscosity and Effective Parameters </t>
  </si>
  <si>
    <t>TFEC-2019-27675</t>
  </si>
  <si>
    <t>Phase Change and Two-Phase Flow in Porous Media: Experiments and Simulations</t>
  </si>
  <si>
    <t>TFEC-2019-27865</t>
  </si>
  <si>
    <t>Numerical investigation on local heat transfer characteristics of S-CO2 in horizontal semicircular microtube</t>
  </si>
  <si>
    <t>TFEC-2019-27894</t>
  </si>
  <si>
    <t>Boiling Heat Transfer: Two-stage Model of Pumping Effect of Growing Bubble</t>
  </si>
  <si>
    <t>TFEC-2019-27953</t>
  </si>
  <si>
    <t>AN EXPERIMENTAL STUDY ON THE DYNAMICS OF A LIQUID FILM UNDER SHEARING FORCE AND THERMAL INFLUENCE</t>
  </si>
  <si>
    <t>TFEC-2019-27968</t>
  </si>
  <si>
    <t>DNS study of turbulent heat transfer over super-hydrophobic and liquid-infused surfaces</t>
  </si>
  <si>
    <t>Khaleel Al Khasawneh</t>
  </si>
  <si>
    <t>Feroz Ahmed Soomro</t>
  </si>
  <si>
    <t>YOUNGJIN WI</t>
  </si>
  <si>
    <t>Seong Hyuk Lee</t>
  </si>
  <si>
    <t>Mustafa Hadj-Nacer</t>
  </si>
  <si>
    <t>Tenglong Cong</t>
  </si>
  <si>
    <t>Giorgi Gigineishvili</t>
  </si>
  <si>
    <t>Ke Wang</t>
  </si>
  <si>
    <t>Umberto Ciri</t>
  </si>
  <si>
    <t>TFEC-2019-28007</t>
  </si>
  <si>
    <t>NUMERICAL STUDY OF THE SECONDARY FLOW FORMATION OF A FLUID PASSING THROUGH A 90Â° ELBOW WITH SQUARE CROSS SECTION</t>
  </si>
  <si>
    <t>TFEC-2019-28059</t>
  </si>
  <si>
    <t>A predictive Approach for Maximizing Energy Scavenging with a Flexible Plate from Tangentially-Advecting Vortices</t>
  </si>
  <si>
    <t>TFEC-2019-28074</t>
  </si>
  <si>
    <t>The convergent path of streamlines for the flow approaching a rectangular orifice through a porous region</t>
  </si>
  <si>
    <t>TFEC-2019-28095</t>
  </si>
  <si>
    <t>Imbibition of non-Newtonian fluids in a Hele-Shaw cell under temperature gradients</t>
  </si>
  <si>
    <t>TFEC-2019-28098</t>
  </si>
  <si>
    <t>NATURAL AND MIXED CONVECTION IN RECTANGULAR ENCLOSURES AND CHANNELS CONTAINING LIQUID METALS AND PARTITION WALLS</t>
  </si>
  <si>
    <t>TFEC-2019-28400</t>
  </si>
  <si>
    <t>Optimization of turbulent heat transfer based on exergy destruction minimization principle</t>
  </si>
  <si>
    <t>TFEC-2019-28433</t>
  </si>
  <si>
    <t>The Dynamics of a Single Raft and Multiple Rafts Motions on the Rayleigh-Benard Convection</t>
  </si>
  <si>
    <t>TFEC-2019-28436</t>
  </si>
  <si>
    <t>Flow visualization around mesoscale solid particle within a moving droplet using multi-body dissipative particle dynamics</t>
  </si>
  <si>
    <t>Manuel Ayala</t>
  </si>
  <si>
    <t>Alireza Pirnia</t>
  </si>
  <si>
    <t>Yishak Abdulhafiz Yusuf</t>
  </si>
  <si>
    <t>Melesio Sanchez</t>
  </si>
  <si>
    <t>Milorad Dzodzo</t>
  </si>
  <si>
    <t>Hui Xiao</t>
  </si>
  <si>
    <t>fahrudin nugroho</t>
  </si>
  <si>
    <t>Anupam Mishra</t>
  </si>
  <si>
    <t>TFEC-2019-27044</t>
  </si>
  <si>
    <t>FORCE INTERACTION OF BOILING DISPERSED EMULSION PARTICLES</t>
  </si>
  <si>
    <t>TFEC-2019-28376</t>
  </si>
  <si>
    <t xml:space="preserve">Critical flow transition regimes in two phase flow in microchannels </t>
  </si>
  <si>
    <t>TFEC-2019-28472</t>
  </si>
  <si>
    <t>Dr</t>
  </si>
  <si>
    <t>TFEC-2019-28731</t>
  </si>
  <si>
    <t>Interaction of convective heat transfer and the coherent structures in swirling pipe flow</t>
  </si>
  <si>
    <t>TFEC-2019-28764</t>
  </si>
  <si>
    <t>characteristics of electrical charging and breakup of water droplets impacting on the electrode surface</t>
  </si>
  <si>
    <t>TFEC-2019-28886</t>
  </si>
  <si>
    <t>Dynamics of drop formation and detachment in a critically low Weber number flow</t>
  </si>
  <si>
    <t>TFEC-2019-28921</t>
  </si>
  <si>
    <t>The Importance of Optic-like Phonons on Thermal Conductivity of Disordered Solids</t>
  </si>
  <si>
    <t>TFEC-2019-28973</t>
  </si>
  <si>
    <t>Characterization of the dynamics of vapor bubble collapse</t>
  </si>
  <si>
    <t>TFEC-2019-28974</t>
  </si>
  <si>
    <t>ANALYSIS OF THE PHYSICAL VALIDITY OF DNS BENCHMARK TESTS FOR PHASE CHANGE</t>
  </si>
  <si>
    <t>Anatoliy Pavlenko</t>
  </si>
  <si>
    <t>Saeed Moghaddam</t>
  </si>
  <si>
    <t>B.M. Shankar</t>
  </si>
  <si>
    <t>Feng Shan</t>
  </si>
  <si>
    <t>Tian Ye</t>
  </si>
  <si>
    <t>Amaresh Dalal</t>
  </si>
  <si>
    <t>TFEC-2019-27209</t>
  </si>
  <si>
    <t>Flow condensation of R134a in smooth horizontal tubes</t>
  </si>
  <si>
    <t>TFEC-2019-27456</t>
  </si>
  <si>
    <t xml:space="preserve">Material Properties Analysis of Circuit Subassemblies: Quantitative Characterization of Sapphire (a-Al203) and Silicon Nitride (Si3N4) Using Cryogenic Cycling </t>
  </si>
  <si>
    <t>TFEC-2019-27495</t>
  </si>
  <si>
    <t>A numerical investigation of refrigerant distribution in an R600a domestic refrigerator-freezer cycle under transient conditions</t>
  </si>
  <si>
    <t>TFEC-2019-27559</t>
  </si>
  <si>
    <t>Experimental study of boiling heat transfer and pressure drop of R410A in micro-fin tubes</t>
  </si>
  <si>
    <t>TFEC-2019-28385</t>
  </si>
  <si>
    <t>Cubic and Multiparameter Equations of State Evaluation for Supercritical Flow Modeling</t>
  </si>
  <si>
    <t>TFEC-2019-29179</t>
  </si>
  <si>
    <t>EXPERIMENTAL INVESTIGATION OF R600a/TIO2 AS A DROP-IN REPLACEMENT FOR R134a IN A HOUSEHOLD REFRIGERATION SYSTEM</t>
  </si>
  <si>
    <t>TFEC-2019-29180</t>
  </si>
  <si>
    <t>PERFORMANCE INVESTIGATION OF TIO2 NANO FLUID-BASED LUBRICANT ON EXERGY OF VCRS WORKING WITH LIQUEFIED PETROLEUM GAS (LPG)</t>
  </si>
  <si>
    <t>Hessam Taherian</t>
  </si>
  <si>
    <t>Kirsten Sims</t>
  </si>
  <si>
    <t>Wonhee Cho</t>
  </si>
  <si>
    <t>Ji-Xin Liu</t>
  </si>
  <si>
    <t>Taiwo Babarinde</t>
  </si>
  <si>
    <t>TFEC-2019-26265</t>
  </si>
  <si>
    <t>Design and Analysis of a FAME-MLL Vapor-Compression Refrigeration Cycle Compressor</t>
  </si>
  <si>
    <t>TFEC-2019-26766</t>
  </si>
  <si>
    <t>Experimental investigation of pressure drop during the condensation of R134a at low mass fluxes in smooth horizontal and inclined tubes</t>
  </si>
  <si>
    <t>TFEC-2019-27395</t>
  </si>
  <si>
    <t>Effects of the Distribution of Heating Surface Areas on the Performance of Bagasse Boiler</t>
  </si>
  <si>
    <t>TFEC-2019-27625</t>
  </si>
  <si>
    <t>Room Air Conditioner Simulation Models for Heat Exchanger Design and Indoor Air-flow Control Development</t>
  </si>
  <si>
    <t>TFEC-2019-28113</t>
  </si>
  <si>
    <t>Additively manufactured heat exchanger for efficent geothermal heating and cooling system</t>
  </si>
  <si>
    <t>TFEC-2019-28487</t>
  </si>
  <si>
    <t>An Experimental and Theoretical Study on the Magnetic Field inside Halbach Magnet Arrays and Heat Transfer Analysis for Magnetic Refrigeration Applications</t>
  </si>
  <si>
    <t>TFEC-2019-28490</t>
  </si>
  <si>
    <t>Numerical modeling of natural convection air cooling of a butt-fusion weld</t>
  </si>
  <si>
    <t>TFEC-2019-29407</t>
  </si>
  <si>
    <t>Daytime Passive Radiative Cooling in a Humid Subtropical Climate</t>
  </si>
  <si>
    <t>TFEC-2019-29928</t>
  </si>
  <si>
    <t>FROST MODELING UNDER CRYOGENIC CONDITIONS</t>
  </si>
  <si>
    <t>TFEC-2019-29929</t>
  </si>
  <si>
    <t>Dependence of the frost distribution on the position of the evaporator of a household refrigerator</t>
  </si>
  <si>
    <t>KEVIN ANDERSON</t>
  </si>
  <si>
    <t>Daniel Ewim</t>
  </si>
  <si>
    <t>Somchart Chantasiriwan</t>
  </si>
  <si>
    <t>Hajime Ikeda</t>
  </si>
  <si>
    <t>Chi Yan TSO</t>
  </si>
  <si>
    <t>sungjoon byun</t>
  </si>
  <si>
    <t>Jeong haijun</t>
  </si>
  <si>
    <t>TFEC-2019-27273</t>
  </si>
  <si>
    <t>Meshless Simulation Approach for Water Management Using Smoothed Particle Hydrodynamics</t>
  </si>
  <si>
    <t>TFEC-2019-27299</t>
  </si>
  <si>
    <t>Best strategy to simultaneously estimate the thermal diffusivities of orthotropic composite medium embedded in two-layer materials</t>
  </si>
  <si>
    <t>TFEC-2019-27347</t>
  </si>
  <si>
    <t>CFD and thermal analysis in the integration of a diverter valve to a combined cycle cogeneration plant</t>
  </si>
  <si>
    <t>TFEC-2019-27348</t>
  </si>
  <si>
    <t>Methodology to improve flow distribution and duct burner combustion in heat recovery steam generators</t>
  </si>
  <si>
    <t>TFEC-2019-27385</t>
  </si>
  <si>
    <t>Optimizing Combustion Operation in Homogeneous Charge Compression Ignition Engine using Exhaust Gas Recirculation: A Study of Variation in Product Species &amp; Related Parameters</t>
  </si>
  <si>
    <t>TFEC-2019-27397</t>
  </si>
  <si>
    <t>Characterization of the temperature response of mixed material with different emissivity in an intermodal container</t>
  </si>
  <si>
    <t>TFEC-2019-27428</t>
  </si>
  <si>
    <t>Numerical investigation on static flash evaporation</t>
  </si>
  <si>
    <t>TFEC-2019-27454</t>
  </si>
  <si>
    <t>Contaminant Dispersion Validation Simulations for an Urban Inspired Scenario</t>
  </si>
  <si>
    <t>TFEC-2019-28507</t>
  </si>
  <si>
    <t>STRESS ANALYSIS OF GAS TURBINE BLADE WITH FILM COOLING</t>
  </si>
  <si>
    <t>TFEC-2019-28514</t>
  </si>
  <si>
    <t>Comparison of the three- and the four-step projection methods in solving the fluid flow problems</t>
  </si>
  <si>
    <t>TFEC-2019-29968</t>
  </si>
  <si>
    <t xml:space="preserve">Computational Study of Flow and Thermal Characteristics of Turbulence Slot Jet Impingement on a Heated Plate </t>
  </si>
  <si>
    <t>TFEC-2019-29992</t>
  </si>
  <si>
    <t>Numerical Investigation of Windage Losses during Low Load/Partial Load Operation of Steam Turbine</t>
  </si>
  <si>
    <t>David Greif</t>
  </si>
  <si>
    <t>elissa EL RASSY</t>
  </si>
  <si>
    <t>Manuel Gonzalez</t>
  </si>
  <si>
    <t>Malav Thakore</t>
  </si>
  <si>
    <t xml:space="preserve">Ken </t>
  </si>
  <si>
    <t>Junjie Yan</t>
  </si>
  <si>
    <t>ibrahim sezai</t>
  </si>
  <si>
    <t>Anuj Kumar Shukla</t>
  </si>
  <si>
    <t>TFEC-2019-27540</t>
  </si>
  <si>
    <t>TFEC-2019-27542</t>
  </si>
  <si>
    <t>CFD Approach for Entrainment Prediction in Kettle Reboilers</t>
  </si>
  <si>
    <t>TFEC-2019-27607</t>
  </si>
  <si>
    <t>Effects of Variable viscosity on the flow of viscous fluid through porous layers</t>
  </si>
  <si>
    <t>TFEC-2019-27610</t>
  </si>
  <si>
    <t>Numerical study of a swirling turbulent coaxial free jet</t>
  </si>
  <si>
    <t>TFEC-2019-27614</t>
  </si>
  <si>
    <t>Effect of ceiling cooling panels on fire sprinkler response time</t>
  </si>
  <si>
    <t>TFEC-2019-27615</t>
  </si>
  <si>
    <t>Numerical analysis of turbulent flow around a rotating cylinder near a flat plate</t>
  </si>
  <si>
    <t>TFEC-2019-27616</t>
  </si>
  <si>
    <t>HEAT TRANSFER ANALYSIS OF AN IMPINGING SLOT JET ON A CONCAVE SURFACE</t>
  </si>
  <si>
    <t>TFEC-2019-28419</t>
  </si>
  <si>
    <t>Electrowetting-induced droplet jumping simulation using multi-body dissipative particle dynamics</t>
  </si>
  <si>
    <t>TFEC-2019-29015</t>
  </si>
  <si>
    <t xml:space="preserve">EVALUATION OF CFD ALGORITHMS FOR SOLVING A CANONICAL PROBLEM OF FLOW OVER A SQUARE CYLINDER </t>
  </si>
  <si>
    <t>TFEC-2019-29332</t>
  </si>
  <si>
    <t xml:space="preserve">Hygrothermal analysis of laminated composite rhombic hypar shell </t>
  </si>
  <si>
    <t>Kevin Farrell</t>
  </si>
  <si>
    <t>Sayer Alharbi</t>
  </si>
  <si>
    <t>Muhammad Sharif</t>
  </si>
  <si>
    <t>Tyler Buffington</t>
  </si>
  <si>
    <t>GÃ©rard Poitras</t>
  </si>
  <si>
    <t>Ting Liu</t>
  </si>
  <si>
    <t>Lauren Olsen</t>
  </si>
  <si>
    <t>Danuta Barnat-Hunek</t>
  </si>
  <si>
    <t>TFEC-2019-27637</t>
  </si>
  <si>
    <t>TFEC-2019-27661</t>
  </si>
  <si>
    <t>Void Fraction Distribution and Mass/Energy Transfer Characteristics in Rod Bundle</t>
  </si>
  <si>
    <t>TFEC-2019-27671</t>
  </si>
  <si>
    <t>Natural Convective Heat Transfer From Two Thin Vertically Spaced Two-Dimensional Isothermal Plates For The Case Where One Plate is Horizontal and One Is Inclined</t>
  </si>
  <si>
    <t>TFEC-2019-27703</t>
  </si>
  <si>
    <t>A DIRECT COUPLING TECHNIQUE FOR NUMERICAL SIMULATIONS OF TEMPERATURE DEPENDENT PHENOMENA IN A COMPRESSIBLE GAS FLOW CONTAINING PARTICLES</t>
  </si>
  <si>
    <t>TFEC-2019-27733</t>
  </si>
  <si>
    <t>NUMERICAL STUDY OF LIQUID LEAKAGE DETECTION ATTEMPT FOR SINGLE AND PARALLEL COOLING LINES</t>
  </si>
  <si>
    <t>TFEC-2019-27902</t>
  </si>
  <si>
    <t>EFFECT OF PRESSURE ON CO2 BASED NCL FOR LOW TEMPERATURE APPLICATIONS: CFD ANALYSIS</t>
  </si>
  <si>
    <t>TFEC-2019-27916</t>
  </si>
  <si>
    <t>NUMERICAL SIMULATION OF THERMAL PERFORMANCES OF BUILDING STRUCTURE</t>
  </si>
  <si>
    <t>TFEC-2019-27961</t>
  </si>
  <si>
    <t>Numerical Simulation of Laminar Vortex-Shedding Flow around a Very Slender and Rectangular Bluff Body</t>
  </si>
  <si>
    <t>TFEC-2019-27970</t>
  </si>
  <si>
    <t>Numerical analysis of the thermal and hydrodynamic interactions of fluids and solid objects in presence of free surfaces</t>
  </si>
  <si>
    <t>TFEC-2019-29007</t>
  </si>
  <si>
    <t>Inclined magnetic field and Hall current effects on Mixed convection flow between vertical parallel plates</t>
  </si>
  <si>
    <t>Jun-Yi ZHANG</t>
  </si>
  <si>
    <t>Laurie Florio</t>
  </si>
  <si>
    <t xml:space="preserve">Tabish Wahidi </t>
  </si>
  <si>
    <t>Radovan GospaviÄ‡</t>
  </si>
  <si>
    <t>AMIN ETMINAN</t>
  </si>
  <si>
    <t>Puya Javidmand</t>
  </si>
  <si>
    <t>Kaladhar Kotta</t>
  </si>
  <si>
    <t>TFEC-2019-27993</t>
  </si>
  <si>
    <t>A Novel Heat Transfer Nanofluid Model for Application to Mixed Convection</t>
  </si>
  <si>
    <t>TFEC-2019-28008</t>
  </si>
  <si>
    <t>Numerical investigation of heat transfer in dense fixed beds of arbitrary shaped particles with immersed boundary methods</t>
  </si>
  <si>
    <t>TFEC-2019-28039</t>
  </si>
  <si>
    <t>NUMERICAL ANALYSIS OF A TURBULENT REACTING FLAME USING COMPREHENSIVE MODELING APPROACHES: RANS, LES AND HYBRID RANS-LES</t>
  </si>
  <si>
    <t>TFEC-2019-28051</t>
  </si>
  <si>
    <t>Numerical Investigation on Thermal and Fluid Dynamic Analysis of a Solar Chimney in a Building FaÃ§ade</t>
  </si>
  <si>
    <t>TFEC-2019-28053</t>
  </si>
  <si>
    <t>Numerical modelling of condensing flows under time-varying thermal boundary conditions</t>
  </si>
  <si>
    <t>TFEC-2019-28150</t>
  </si>
  <si>
    <t>A Study on the Transient Flow in a Buoyancy-Driven Wall Plume</t>
  </si>
  <si>
    <t>TFEC-2019-28308</t>
  </si>
  <si>
    <t>Application of Mathematical Modeling for Determining Thermo-physical Properties of Solids</t>
  </si>
  <si>
    <t>TFEC-2019-28714</t>
  </si>
  <si>
    <t>Modeling of Latent Heat Storage</t>
  </si>
  <si>
    <t xml:space="preserve">Eiyad </t>
  </si>
  <si>
    <t>Jan Bassen</t>
  </si>
  <si>
    <t>Lu Chen</t>
  </si>
  <si>
    <t>Yogesh Jaluria</t>
  </si>
  <si>
    <t>Sergei Fomin</t>
  </si>
  <si>
    <t>TFEC-2019-27254</t>
  </si>
  <si>
    <t>Topology Enhancement of Plate and Fins Heat Exchnagers Using a discrete Porous Media Simulation Approach</t>
  </si>
  <si>
    <t>TFEC-2019-28109</t>
  </si>
  <si>
    <t>Vibrating Fluid-Solid Interface caused by Turbulent Flow, and Sound Propagation through Solids</t>
  </si>
  <si>
    <t>TFEC-2019-28118</t>
  </si>
  <si>
    <t>Non-Newtonian fluid apparent viscosity correlation between experimental data and CFD results, a case study from automatic transmission fluid filtration industry</t>
  </si>
  <si>
    <t>TFEC-2019-28366</t>
  </si>
  <si>
    <t>Hidden Fluid Mechanics: A Navier-Stokes Informed Deep Learning Framework for Assimilating Flow Visualization Data</t>
  </si>
  <si>
    <t>TFEC-2019-28398</t>
  </si>
  <si>
    <t>Determination of Temperature Cross in 3-Fluid Cryogenic Heat Exchangers using Finite Element Method</t>
  </si>
  <si>
    <t>TFEC-2019-28417</t>
  </si>
  <si>
    <t>Computational Method for Singularly Perturbed Convection  Diffusion with Differential Difference Equations having Boundary Layers</t>
  </si>
  <si>
    <t>TFEC-2019-28455</t>
  </si>
  <si>
    <t>UNSTEADY WAKE CHARACTERISTICS IN FLOW PAST TWO INLINE SURFACE MOUNTED CIRCULAR CYLINDERS</t>
  </si>
  <si>
    <t>TFEC-2019-28473</t>
  </si>
  <si>
    <t>Adaptive stopping criterion for faster iterative solvers in an anisotropic AFEM framework, with applications to coupled problems</t>
  </si>
  <si>
    <t>TFEC-2019-28495</t>
  </si>
  <si>
    <t>Modular one-dimensional simulation tool for oscillating flow and thermal networks in Stirling engines</t>
  </si>
  <si>
    <t>TFEC-2019-28517</t>
  </si>
  <si>
    <t>A conservative phase-field lattice Boltzmann formulation for multiphase flows</t>
  </si>
  <si>
    <t>TFEC-2019-28622</t>
  </si>
  <si>
    <t>Numerical Investigation of Groundwater Remediation using Steam Injection with Magnetic and Vibration Effects</t>
  </si>
  <si>
    <t>Samer Wakim</t>
  </si>
  <si>
    <t>Jorge Kurita</t>
  </si>
  <si>
    <t>Maziar Raissi</t>
  </si>
  <si>
    <t>Krishna Venkataram</t>
  </si>
  <si>
    <t>Murali Mohan Kumar Palli</t>
  </si>
  <si>
    <t>PRASHANT  KUMAR</t>
  </si>
  <si>
    <t>Gabriel Manzinali</t>
  </si>
  <si>
    <t>Steven Middleton</t>
  </si>
  <si>
    <t>M. Wasy Akhtar</t>
  </si>
  <si>
    <t>Adegbola Adeyinka</t>
  </si>
  <si>
    <t>TFEC-2019-27148</t>
  </si>
  <si>
    <t>Numerical and Experimental Investigation of Pressure Drop in Horizontal Pipeline for the Flow of Multisized Coal-Water Suspension</t>
  </si>
  <si>
    <t>TFEC-2019-27270</t>
  </si>
  <si>
    <t>CDF and FEA Based Simulation Approach for Immersion Quenching of Jet Engine Fan Blades</t>
  </si>
  <si>
    <t>TFEC-2019-27524</t>
  </si>
  <si>
    <t>The Role of the Radiation Distribution Factor PDF in Assessing Uncertainty in the Monte Carlo Ray-Trace Method</t>
  </si>
  <si>
    <t>TFEC-2019-27685</t>
  </si>
  <si>
    <t>Prediction of  a PCM's properties via a partial bounce-back thermal lattice Boltzmann method and an enthalpy porosity model.</t>
  </si>
  <si>
    <t>TFEC-2019-27992</t>
  </si>
  <si>
    <t>Numerical Study on the Effect of Cross Section Profile on the Flow and Heat Transfer of Supercritical Water within a Vertically Upward Tube</t>
  </si>
  <si>
    <t>Mani Kanwar  Singh</t>
  </si>
  <si>
    <t>Hassane NAJI</t>
  </si>
  <si>
    <t xml:space="preserve">zhao </t>
  </si>
  <si>
    <t>TFEC-2019-27324</t>
  </si>
  <si>
    <t>Thermodynamic modeling and experimental validation of fatty organic systems solid-liquid equilibrium</t>
  </si>
  <si>
    <t>TFEC-2019-27352</t>
  </si>
  <si>
    <t>A Robust and High Resolution Method for Measuring Spatio-Temporal Convective Heat Transfer</t>
  </si>
  <si>
    <t>TFEC-2019-27406</t>
  </si>
  <si>
    <t>Thermal analysis of preform fabrication for Flow Mold Casting</t>
  </si>
  <si>
    <t>TFEC-2019-27455</t>
  </si>
  <si>
    <t>TFEC-2019-27492</t>
  </si>
  <si>
    <t xml:space="preserve"> Study of pressure-drop in two phase flow based on experiment and CFD simulation</t>
  </si>
  <si>
    <t>TFEC-2019-27546</t>
  </si>
  <si>
    <t>Use of Optical Distributed Temperature Sensors for Condensation Heat Transfer Measurements of R134a in Circular Channels</t>
  </si>
  <si>
    <t>TFEC-2019-27555</t>
  </si>
  <si>
    <t>Thermal Management of a Railgun Armature Using Phase Change Materials</t>
  </si>
  <si>
    <t>TFEC-2019-27585</t>
  </si>
  <si>
    <t>Creation of porous anatase TiO2 films using TiO2 nanofluid</t>
  </si>
  <si>
    <t>TFEC-2019-28875</t>
  </si>
  <si>
    <t>BOILING HEAT TRANSFER PREDICTIO IN HELICAL COILS UNDER TERRESTRIAL GRAVITY WITH ARTIFICIAL NEURAL NETWORK</t>
  </si>
  <si>
    <t>ClÃ©ment MailhÃ©</t>
  </si>
  <si>
    <t>Jason Ostanek</t>
  </si>
  <si>
    <t>Jingru Benner</t>
  </si>
  <si>
    <t>matthew Jouffray</t>
  </si>
  <si>
    <t>Hongwei Wu</t>
  </si>
  <si>
    <t>Nesrin Ozalp</t>
  </si>
  <si>
    <t>TFEC-2019-27656</t>
  </si>
  <si>
    <t>Experimental investigation of the performance of CNT nanoparticles in domestic refrigerating system using R600a working fluid</t>
  </si>
  <si>
    <t>TFEC-2019-27724</t>
  </si>
  <si>
    <t>Design and Testing of A New Cooling Device for Limbs Undergoing Teutronic Cooling</t>
  </si>
  <si>
    <t>TFEC-2019-27841</t>
  </si>
  <si>
    <t xml:space="preserve">Low Cost Device for Measuring the Thermal Conductivity of Phase Change Materials </t>
  </si>
  <si>
    <t>TFEC-2019-27903</t>
  </si>
  <si>
    <t>INFLUENCE OF AXIAL TRANSPORT ON THE TEMPERATURE DISTRIBUTION IN ROTARY KILNS</t>
  </si>
  <si>
    <t>TFEC-2019-27944</t>
  </si>
  <si>
    <t>TFEC-2019-28015</t>
  </si>
  <si>
    <t>Experimental Investigation of Mist Jet Cooling in Transient and Turbulent Regimes</t>
  </si>
  <si>
    <t>TFEC-2019-28021</t>
  </si>
  <si>
    <t>In-contact Continuous Temperature Measurement Probe for Non-insulated Electric-Current Carrying Conductor</t>
  </si>
  <si>
    <t>TFEC-2019-28516</t>
  </si>
  <si>
    <t>Design, manufacturing and experimental testing of a self-cleaning exit port mechanism for a solar reactor</t>
  </si>
  <si>
    <t>TFEC-2019-28633</t>
  </si>
  <si>
    <t>Adaptive State Estimation of Groundwater Contaminant Boundary Input Flux in a 2-Dimensional Aquifer</t>
  </si>
  <si>
    <t>TFEC-2019-29072</t>
  </si>
  <si>
    <t>Experimental study of the condensate dripping behavior on the containment dome</t>
  </si>
  <si>
    <t>Ashley Emery</t>
  </si>
  <si>
    <t>Claudia Meitzner</t>
  </si>
  <si>
    <t>Sowmya Raghu</t>
  </si>
  <si>
    <t>Pan Ma</t>
  </si>
  <si>
    <t>TFEC-2019-27597</t>
  </si>
  <si>
    <t>A comprehensive criterion for slug-annular flow transition based on flow boiling of R134a in microchannels</t>
  </si>
  <si>
    <t>TFEC-2019-27623</t>
  </si>
  <si>
    <t>Measurement of Boiling Heat Transfer Coefficient of R-134a in a Horizontal Circular Tube using Fiber Optic Temperature Sensors</t>
  </si>
  <si>
    <t>TFEC-2019-27955</t>
  </si>
  <si>
    <t>Three-Dimensional Numerical Prediction of Bubbly Flow Generated from Aerators</t>
  </si>
  <si>
    <t>TFEC-2019-28076</t>
  </si>
  <si>
    <t>Fines migration in the near-inlet region of a flow entering a narrow slot through a porous medium</t>
  </si>
  <si>
    <t>TFEC-2019-28093</t>
  </si>
  <si>
    <t>Simultaneous laser induced fluorescence and particle image/tracking velocimetry in phase-changing pipe flows</t>
  </si>
  <si>
    <t>TFEC-2019-28431</t>
  </si>
  <si>
    <t>Experimental investigation on transpiration cooling with phase change in a supersonic wind tunnel</t>
  </si>
  <si>
    <t>TFEC-2019-28483</t>
  </si>
  <si>
    <t>Influence of particle shape on the void fraction of randomly packed beds</t>
  </si>
  <si>
    <t>TFEC-2019-28526</t>
  </si>
  <si>
    <t>The Effect of Multiphase Flow Behaviour on a Horizontal Annulus by Integrating High-Speed Imaging Technique</t>
  </si>
  <si>
    <t>TFEC-2019-28527</t>
  </si>
  <si>
    <t>Experimental Investigation of Multiphase Flow Behaviour in Drilling Annuli using Electrical Resistance Tomography and High Speed Visualization Technique</t>
  </si>
  <si>
    <t>Armin Bodaghkhani</t>
  </si>
  <si>
    <t>Lisa Kinsale</t>
  </si>
  <si>
    <t>Zhiyuan Liao</t>
  </si>
  <si>
    <t>Bassem Hallak</t>
  </si>
  <si>
    <t>TFEC-2019-27216</t>
  </si>
  <si>
    <t>Liquid Rope Coiling with Multiple Viscous Jets</t>
  </si>
  <si>
    <t>TFEC-2019-27520</t>
  </si>
  <si>
    <t>The influence of leading edge deflection of the finite aspect ratio pitching wings on the adhesion stability of the leading edge vortex</t>
  </si>
  <si>
    <t>TFEC-2019-27606</t>
  </si>
  <si>
    <t>MHD counter-rotating flow and heat transfer in a coaxial cylinders</t>
  </si>
  <si>
    <t>TFEC-2019-27743</t>
  </si>
  <si>
    <t>Experimental Investigation on the role of curved wall on modulated reverse thrust</t>
  </si>
  <si>
    <t>TFEC-2019-27954</t>
  </si>
  <si>
    <t>Two-Dimensional Maximum Entropy Principle to Predict Spray Characteristics Due to Wave-Body Interactions</t>
  </si>
  <si>
    <t>TFEC-2019-27957</t>
  </si>
  <si>
    <t xml:space="preserve">Diffusion and instability of  mechanical equilibrium of  mixture in isothermal ternary gas systems  </t>
  </si>
  <si>
    <t>TFEC-2019-28012</t>
  </si>
  <si>
    <t xml:space="preserve">Bifurcation Analysis of the Super-critical Carbon Dioxide Flow in Heated Channel.   </t>
  </si>
  <si>
    <t>TFEC-2019-28033</t>
  </si>
  <si>
    <t>Symmetric and antisymmetric characterization of turbulent flow past a square cylinder of low aspect ratio</t>
  </si>
  <si>
    <t>TFEC-2019-28036</t>
  </si>
  <si>
    <t>numerical simulation on production of hydrogen via two-step solar thermochemical water splitting process  using cerium oxide as a catalyst in solar fluidized bed reactor</t>
  </si>
  <si>
    <t>TFEC-2019-28040</t>
  </si>
  <si>
    <t xml:space="preserve">Nonlinear Stability Analysis of Pressure Drop Oscillations in Parallel Channel </t>
  </si>
  <si>
    <t>TFEC-2019-28677</t>
  </si>
  <si>
    <t>The investigation in the density-wave instability of a uniformly heated channel at a supercritical pressure using a three-region nonlinear model</t>
  </si>
  <si>
    <t>Majid Molki</t>
  </si>
  <si>
    <t>JiaoLong Zhang</t>
  </si>
  <si>
    <t>mahfoud brahim</t>
  </si>
  <si>
    <t>Krishna Thakkar</t>
  </si>
  <si>
    <t>Vladimir Kossov</t>
  </si>
  <si>
    <t>Munendra Pal Singh</t>
  </si>
  <si>
    <t>Fei Wang</t>
  </si>
  <si>
    <t>Md Emadur Rahman</t>
  </si>
  <si>
    <t>Jin-Der LEE</t>
  </si>
  <si>
    <t>Turbulent Flows</t>
  </si>
  <si>
    <t>TFEC-2019-27487</t>
  </si>
  <si>
    <t>Experimental 3D analysis of inclined jet in cross-flow. Influence of mass flow rate ratio on coherent structures development.</t>
  </si>
  <si>
    <t>TFEC-2019-27599</t>
  </si>
  <si>
    <t>Double â€“ bi-stability in the airwake of a SFS2 frigate</t>
  </si>
  <si>
    <t>TFEC-2019-27816</t>
  </si>
  <si>
    <t>CFD study of the flow around Ahmed body</t>
  </si>
  <si>
    <t>TFEC-2019-27935</t>
  </si>
  <si>
    <t>RESOLUTION QUALITY INDICES FOR LARGE EDDY SIMULATION IN MODELLING A TURBULENT FREE JET</t>
  </si>
  <si>
    <t>TFEC-2019-27977</t>
  </si>
  <si>
    <t>NUMERICAL INVESTIGATION OF FLOW IN A DUCT WITH SQUARE RIBS AND FORWARD STEP RIB MOUNTED ON WALLS</t>
  </si>
  <si>
    <t>TFEC-2019-28070</t>
  </si>
  <si>
    <t>Investigation of the Velocity Field of a Free Jet Issuing From a High Aspect-Ratio Slot</t>
  </si>
  <si>
    <t>TFEC-2019-28196</t>
  </si>
  <si>
    <t xml:space="preserve">DNS of Thermal Channel flow up to Re_\tau=4000 for medium and low Prandlt numbers </t>
  </si>
  <si>
    <t>TFEC-2019-28382</t>
  </si>
  <si>
    <t>Compressibility effect on spatially-developing turbulent boundary layers via DNS</t>
  </si>
  <si>
    <t>TFEC-2019-28426</t>
  </si>
  <si>
    <t>Turbulence modeling of boundary layers subject to very strong Favorable Pressure Gradient (FPG) with passive scalar transport</t>
  </si>
  <si>
    <t>TFEC-2019-28428</t>
  </si>
  <si>
    <t>Numerical and Experimental Study of a Plunging Airfoil</t>
  </si>
  <si>
    <t>TFEC-2019-29972</t>
  </si>
  <si>
    <t>Lagrangian evaluation of vorticity dynamics in compressible turbulent flows</t>
  </si>
  <si>
    <t>TFEC-2019-29982</t>
  </si>
  <si>
    <t>Comparative study of linear vs non-linear eddy viscosity model for scale resolving simulation of turbulent flows</t>
  </si>
  <si>
    <t>TFEC-2019-29987</t>
  </si>
  <si>
    <t>An OpenFOAM based comparison of near wall-modeling techniques in simulating separated flow past a square cylinder.</t>
  </si>
  <si>
    <t>gildas lalizel</t>
  </si>
  <si>
    <t>Sinisa Krajnovic</t>
  </si>
  <si>
    <t>Nimeshkumar Virani</t>
  </si>
  <si>
    <t>SREEKESH K</t>
  </si>
  <si>
    <t>Carlos Mendez</t>
  </si>
  <si>
    <t>Sergio Hoyas</t>
  </si>
  <si>
    <t>Guillermo Araya</t>
  </si>
  <si>
    <t>German Saltar</t>
  </si>
  <si>
    <t>Nishant Parashar</t>
  </si>
  <si>
    <t>TFEC-2019-27481</t>
  </si>
  <si>
    <t>EXPERIMENTAL STUDIES ON AL2O3 NANOFLUID BASED HEAT PIPE PERFORMANCE UNDER FREE CONVECTION CONDITIONS</t>
  </si>
  <si>
    <t>TFEC-2019-28322</t>
  </si>
  <si>
    <t>Experimental investigation of circulating motion on the thermal performance of a pulsating heat pipe</t>
  </si>
  <si>
    <t>TFEC-2019-28373</t>
  </si>
  <si>
    <t>EFFECT OF ALUMINA-WATER NANOFLUID ON THE THERMAL PERFORMANCE OF LOOP HEAT PIPES</t>
  </si>
  <si>
    <t>TFEC-2019-28464</t>
  </si>
  <si>
    <t>FABRICATION OF A POLYMER-BASED FLEXIBLE PULSATING HEAT PIPE USING SILANE COUPLING AGENT</t>
  </si>
  <si>
    <t>TFEC-2019-28502</t>
  </si>
  <si>
    <t>Capillary Evaporation  on Nanoporous Membrane: a Molecular Dynamics Research</t>
  </si>
  <si>
    <t>Gangacharyulu Dasaroju</t>
  </si>
  <si>
    <t>Woo Kyoung Kim</t>
  </si>
  <si>
    <t>Jobin Jose</t>
  </si>
  <si>
    <t>Chuljae Jung</t>
  </si>
  <si>
    <t>Ji Li</t>
  </si>
  <si>
    <t>TFEC-2019-26682</t>
  </si>
  <si>
    <t xml:space="preserve">Solar and Multi-Generation Modeling Based on a Natural Gas Driven Internal Combustion Engine </t>
  </si>
  <si>
    <t>TFEC-2019-27519</t>
  </si>
  <si>
    <t>Thermodynamic performance analysis of reverse water gas shift reactor heated by high-temperature helium</t>
  </si>
  <si>
    <t>TFEC-2019-27643</t>
  </si>
  <si>
    <t>Advances in Lightweight Heat Sinks</t>
  </si>
  <si>
    <t>TFEC-2019-27931</t>
  </si>
  <si>
    <t>Residence time distribution analysis of granular material in rotary kilns</t>
  </si>
  <si>
    <t>TFEC-2019-27958</t>
  </si>
  <si>
    <t>Thermal performance of a print circuit heat exchanger in steam-air test facility and full-scaled 3D CFD simulation</t>
  </si>
  <si>
    <t>TFEC-2019-27997</t>
  </si>
  <si>
    <t>Analysis of thermal and mass transfer characteristics of air gap diffused seawater desalination</t>
  </si>
  <si>
    <t>TFEC-2019-28009</t>
  </si>
  <si>
    <t>NUMERICAL STUDY OF THE SAND REMOVAL IN AN IMPACT PLATE SEPARATOR WITH PARTICLE LADEN CRUDE OIL FLOW</t>
  </si>
  <si>
    <t>TFEC-2019-28029</t>
  </si>
  <si>
    <t>EXPERIMENTAL INVESTIGATION OF HEAT PIPE HEAT EXCHANGER (HPHE) FOR WASTE HEAT RECOVERY APPLICATION</t>
  </si>
  <si>
    <t>TFEC-2019-28099</t>
  </si>
  <si>
    <t>Non-equilibrium evaporation in a vaccum spray flash</t>
  </si>
  <si>
    <t>TFEC-2019-28402</t>
  </si>
  <si>
    <t>Visualization of Boiling Phenomena during Immersion Quenching with Simultaneous Measurement of Heat Flux</t>
  </si>
  <si>
    <t>TFEC-2019-28486</t>
  </si>
  <si>
    <t>Transient FEM Simulation Of 316L Stainless Steel Fabricated By Selective Laser Melting With Different Processing Parameters.</t>
  </si>
  <si>
    <t>Nnamdi Okafor</t>
  </si>
  <si>
    <t>Haozhi Jie</t>
  </si>
  <si>
    <t>JING YE</t>
  </si>
  <si>
    <t>ping wang</t>
  </si>
  <si>
    <t>TITAN PAUL</t>
  </si>
  <si>
    <t xml:space="preserve">Abhaya </t>
  </si>
  <si>
    <t>Emmanuel Amoako</t>
  </si>
  <si>
    <t>TFEC-2019-27640</t>
  </si>
  <si>
    <t>Numerical Optimization of Drying of Latex Paint Films on Solid Substrates</t>
  </si>
  <si>
    <t>TFEC-2019-28049</t>
  </si>
  <si>
    <t>SIMULATING AND MINIMIZING BACK AND BOTTOM WALL  VORTICES FOR SUMP PUMPS</t>
  </si>
  <si>
    <t>TFEC-2019-28079</t>
  </si>
  <si>
    <t>Investigation of the effect of pressure drop on calcium carbonate deposition rate in a vertical slot</t>
  </si>
  <si>
    <t>TFEC-2019-28092</t>
  </si>
  <si>
    <t>Experimental Study of the effects of nozzle orifice diameter on spray cooling performance</t>
  </si>
  <si>
    <t>TFEC-2019-28116</t>
  </si>
  <si>
    <t>Lab-Scale Experiment on Falling-Film Thermosyphons For Water Recovery From Flue Gas Application</t>
  </si>
  <si>
    <t>TFEC-2019-28441</t>
  </si>
  <si>
    <t>BORON MIXING IN A REACTOR CORE AND DOWNCOMER</t>
  </si>
  <si>
    <t>TFEC-2019-30142</t>
  </si>
  <si>
    <t>Heat Transfer Application of Nanofluids</t>
  </si>
  <si>
    <t>JIe Cui</t>
  </si>
  <si>
    <t>Pavan Kamble</t>
  </si>
  <si>
    <t>Azzam S. Salman</t>
  </si>
  <si>
    <t>Tae-Soon KWON</t>
  </si>
  <si>
    <t>Surupa Shaw</t>
  </si>
  <si>
    <t>TFEC-2019-28047</t>
  </si>
  <si>
    <t>A Numerical Study on Pores Per Inch Effect on Impinging Round Jets in Channel Partially Filled with Metal Foam</t>
  </si>
  <si>
    <t>TFEC-2019-28147</t>
  </si>
  <si>
    <t>Numerical Simulation of Rayleigh-Taylor Mixing Zone Structure</t>
  </si>
  <si>
    <t>TFEC-2019-28169</t>
  </si>
  <si>
    <t>NUMERICAL INVESTIGATION OF HEAT TRANSFER ENHANCEMENT WITH WINGS IN MICROCHANNELS</t>
  </si>
  <si>
    <t>TFEC-2019-28365</t>
  </si>
  <si>
    <t>Numerical study of multiphase droplet migration by OpenFOAM</t>
  </si>
  <si>
    <t>TFEC-2019-28418</t>
  </si>
  <si>
    <t>A NUMERICAL STUDY OF MIXED CONVENTION FLOW IN AN OPEN HORIZONTAL CHANNEL</t>
  </si>
  <si>
    <t>TFEC-2019-29275</t>
  </si>
  <si>
    <t>Recursion-based Finite Element Methods in Heat Transfer</t>
  </si>
  <si>
    <t>Carlton Adam</t>
  </si>
  <si>
    <t>NANDAKRISHNAN SASI LEYJU</t>
  </si>
  <si>
    <t>Fan Bai</t>
  </si>
  <si>
    <t>qinggang qiu</t>
  </si>
  <si>
    <t>Sogol Pirbastami</t>
  </si>
  <si>
    <t>TFEC-2019-27581</t>
  </si>
  <si>
    <t xml:space="preserve">Behavior of gold nanofluid triple line </t>
  </si>
  <si>
    <t>TFEC-2019-27583</t>
  </si>
  <si>
    <t>Controlled microstructures of porous TiO2 films with sintering process using multi-TiO2 particles-based nanofluids</t>
  </si>
  <si>
    <t>TFEC-2019-27628</t>
  </si>
  <si>
    <t>PLASMONIC NANOFLUIDS BASED ON JANUS NANOSHEETS AND SANDWICH-STRUCTURED NANOSHEETS FOR SOLAR ENERGY HARVEST</t>
  </si>
  <si>
    <t>TFEC-2019-27691</t>
  </si>
  <si>
    <t>Analysis of convective heat transfer in a nanofluid saturated porous medium</t>
  </si>
  <si>
    <t>TFEC-2019-27726</t>
  </si>
  <si>
    <t>CRYSTAL GROWTH CONTROL OF ANATASE AND RUTILE TIO2 NANOPARTICLES USING A LOW-TEMPERATURE SOLUTION SYNTHESIS</t>
  </si>
  <si>
    <t>TFEC-2019-28126</t>
  </si>
  <si>
    <t>Exergy analysis of functionalized nanodiamond fluid in a shell-and-tube heat exchanger</t>
  </si>
  <si>
    <t>TFEC-2019-28128</t>
  </si>
  <si>
    <t>Thermophysical and stability properties of CuO- Neem Seed oil based nanofluids</t>
  </si>
  <si>
    <t>TFEC-2019-28501</t>
  </si>
  <si>
    <t>A Dissipative Particle Dynamics Model of Liquid-bridge Formed between AFM Tip and Substrate</t>
  </si>
  <si>
    <t>TFEC-2019-28742</t>
  </si>
  <si>
    <t>A Novel Design for Enhancing Droplet Transport Efficiency in Electrowetting-based Digital Microfluidic System</t>
  </si>
  <si>
    <t>TFEC-2019-29939</t>
  </si>
  <si>
    <t>Numerical study of free Convection in a triangular cavity filled with magnetized nanofluid governed by Arrhenius kinetics</t>
  </si>
  <si>
    <t>Tianmi Wang</t>
  </si>
  <si>
    <t>Mohammad Mansur Rahman</t>
  </si>
  <si>
    <t>ROHIT KHEDKAR</t>
  </si>
  <si>
    <t>Ahmed Hemeda</t>
  </si>
  <si>
    <t>Yin Guan</t>
  </si>
  <si>
    <t>Muhammad Raees ul Haq</t>
  </si>
  <si>
    <t>TFEC-2019-26494</t>
  </si>
  <si>
    <t>Cold plate cooling simulation for Lithium-ion semi-passive battery thermal management system</t>
  </si>
  <si>
    <t>TFEC-2019-26628</t>
  </si>
  <si>
    <t xml:space="preserve">A Systematic Instruction for Selecting Methods to Detect Pipeline Leakages </t>
  </si>
  <si>
    <t>TFEC-2019-27505</t>
  </si>
  <si>
    <t>Transient Thermal Modeling of a Four-Stroke Internal Combustion Engine Exhaust Valve</t>
  </si>
  <si>
    <t>TFEC-2019-27514</t>
  </si>
  <si>
    <t>Ecological Optimization of an Irreversible Diesel Cycle</t>
  </si>
  <si>
    <t>TFEC-2019-27973</t>
  </si>
  <si>
    <t>Effect of various fin configurations on the heat transfer rate and turbulence flow characteristics in IHX for a Vehicle</t>
  </si>
  <si>
    <t>TFEC-2019-28396</t>
  </si>
  <si>
    <t>Design and Analysis of Cold Plate for Thermal Management of Battery Packs for Electric Vehicle Applications</t>
  </si>
  <si>
    <t>TFEC-2019-28425</t>
  </si>
  <si>
    <t>CHALLENGES AND SOLUTIONS FOR HEAVY VEHICLE EXHAUST HEAT RECOVERY</t>
  </si>
  <si>
    <t>Mert Alpaya</t>
  </si>
  <si>
    <t>Hyun Kyu  Suh</t>
  </si>
  <si>
    <t>Babu Rao Ponangi</t>
  </si>
  <si>
    <t>TFEC-2019-27234</t>
  </si>
  <si>
    <t>Effect of internal heat source on magneto-convection of couple stress fluid under magnetic field modulation</t>
  </si>
  <si>
    <t>TFEC-2019-27504</t>
  </si>
  <si>
    <t>Eyring Powell nano?uid by convectively heated exponentially stretching sheet in presence of magnetic field</t>
  </si>
  <si>
    <t>TFEC-2019-27853</t>
  </si>
  <si>
    <t>TFEC-2019-27860</t>
  </si>
  <si>
    <t>Whispering gallery mode silica sensors for superconductive tape temperature measurement</t>
  </si>
  <si>
    <t>TFEC-2019-27994</t>
  </si>
  <si>
    <t>Effect of Radial Magnetic Field on natural convection through infinite plates with Ramped Velocity</t>
  </si>
  <si>
    <t>TFEC-2019-28262</t>
  </si>
  <si>
    <t>Forced convective flow of hydromagnetic couple stress fluid through a  vertical channel filled with porous material</t>
  </si>
  <si>
    <t>TFEC-2019-28328</t>
  </si>
  <si>
    <t>HEAT TRANSFER ENHANCEMENT USING A TWO-STAGE ELECTROHYDRODYNAMIC GAS PUMP OPERATED AT UNEVEN APPLIED VOLTAGE</t>
  </si>
  <si>
    <t>TFEC-2019-28329</t>
  </si>
  <si>
    <t>Thermal Analysis of Eyring-Powell fluid flow through a microchannel under the effect of magnetic field</t>
  </si>
  <si>
    <t>TFEC-2019-28474</t>
  </si>
  <si>
    <t>Entropy generation analysis of magneto-nanoliquids embedded with aluminium and titanium alloy nanoparticles in microchannel  with partial slip and convective conditions</t>
  </si>
  <si>
    <t>TFEC-2019-28632</t>
  </si>
  <si>
    <t>Experimental study on convective heat transfer and flow resistance of Fe3O4/deionized water nanofluid in laminar flow</t>
  </si>
  <si>
    <t>TFEC-2019-28922</t>
  </si>
  <si>
    <t>Phonon Heat Conduction in AlAsSb using Green Kubo Modal Analysis</t>
  </si>
  <si>
    <t>TFEC-2019-29387</t>
  </si>
  <si>
    <t>Hydrodynamics and Drying of Coating Layers Used in Photovoltaics and Printed Electronics</t>
  </si>
  <si>
    <t>TFEC-2019-29981</t>
  </si>
  <si>
    <t>Design of an indium arsenide cell for near-field thermophotovoltaics</t>
  </si>
  <si>
    <t>TFEC-2019-29983</t>
  </si>
  <si>
    <t>Near-field radiative heat transfer devices</t>
  </si>
  <si>
    <t>TFEC-2019-29984</t>
  </si>
  <si>
    <t>Spectral shift of thermally generated surface phonon polariton resonance mediated by a nonresonant film</t>
  </si>
  <si>
    <t>TFEC-2019-29985</t>
  </si>
  <si>
    <t>Force-induced acoustic phonon heat transport across vacuum gaps: Theory</t>
  </si>
  <si>
    <t>Om Prakash Keshri</t>
  </si>
  <si>
    <t>Bilal Ashraf</t>
  </si>
  <si>
    <t>Yihua Hao</t>
  </si>
  <si>
    <t>Sangeeta Kumari</t>
  </si>
  <si>
    <t>Cynthia Makhalemele</t>
  </si>
  <si>
    <t>Feng C Lai</t>
  </si>
  <si>
    <t>Madhu Macha</t>
  </si>
  <si>
    <t>Prasannakumara B.C</t>
  </si>
  <si>
    <t>Gao dongdong</t>
  </si>
  <si>
    <t>M Eslamian</t>
  </si>
  <si>
    <t>Mathieu Francoeur</t>
  </si>
  <si>
    <t>TFEC-2019-26376</t>
  </si>
  <si>
    <t>GFEM Study of magnetohydrodynamics thermo-diffusive effect on nanofluid flow over power-law stretching sheet along with regression analysis</t>
  </si>
  <si>
    <t>TFEC-2019-27387</t>
  </si>
  <si>
    <t>Pool-boiling heat transfer enhancement using modulated wick structures</t>
  </si>
  <si>
    <t>TFEC-2019-27602</t>
  </si>
  <si>
    <t>Creating Vortex Generators using Preferential Surface Wettability Patterning for Air-Side Heat Transfer Enhancement</t>
  </si>
  <si>
    <t>TFEC-2019-27653</t>
  </si>
  <si>
    <t>Nucleate boiling heat transfer enhancement with nanofluids</t>
  </si>
  <si>
    <t>TFEC-2019-27962</t>
  </si>
  <si>
    <t>Thermal and hydraulic performance of longitudinal perforated rectangular fins with perforations shapes and sizes variation</t>
  </si>
  <si>
    <t>TFEC-2019-27991</t>
  </si>
  <si>
    <t>EXPERIMENTAL STUDY ON STABILITY OF DIFFERENT NANOFLUIDS BY USING DIFFERENT NANOPARTICLES AND BASEFLUIDS</t>
  </si>
  <si>
    <t>TFEC-2019-28107</t>
  </si>
  <si>
    <t>Vortex Generation and Heat Transfer Enhancement for Fin-and-Tube Compact Heat Exchangers</t>
  </si>
  <si>
    <t>TFEC-2019-28491</t>
  </si>
  <si>
    <t>Modeling and optimization of heat transfer enhancement by winglet type vortex generator in fin and tube heat exchangers</t>
  </si>
  <si>
    <t>TFEC-2019-28550</t>
  </si>
  <si>
    <t xml:space="preserve">A HYBRID HEAT SINK FOR THERMAL MANAGEMENT OF HOT-SPOTS  -  Flow Visualization </t>
  </si>
  <si>
    <t>TFEC-2019-30089</t>
  </si>
  <si>
    <t>Effect of pulsed heat power on the performance of a thermoelectric generator with segmented and asymmetrical legs</t>
  </si>
  <si>
    <t>Rama Bhargava</t>
  </si>
  <si>
    <t>Andrew Koopman</t>
  </si>
  <si>
    <t>nurettin sezer</t>
  </si>
  <si>
    <t>Mohammad Reza Safaei</t>
  </si>
  <si>
    <t>Harkirat Sandhu</t>
  </si>
  <si>
    <t>AHMAD ELHARES</t>
  </si>
  <si>
    <t xml:space="preserve">Ibrahim </t>
  </si>
  <si>
    <t>Samson Shittu</t>
  </si>
  <si>
    <t>TFEC-2019-28821</t>
  </si>
  <si>
    <t xml:space="preserve">Numerical and Experimental Study of Hydrodynamics of Multiple Droplet Stream Impingement for Atomization </t>
  </si>
  <si>
    <t>TFEC-2019-28854</t>
  </si>
  <si>
    <t>The Effect of Nozzle Electrification on Spray Formation from an Airblast Atomizer</t>
  </si>
  <si>
    <t>Theodore Heindel</t>
  </si>
  <si>
    <t>TG</t>
  </si>
  <si>
    <t>TG Committee Meetings</t>
  </si>
  <si>
    <t>Start</t>
  </si>
  <si>
    <t>End</t>
  </si>
  <si>
    <t>TFEC Plenary Lecture - Dr. Christian Sattler</t>
  </si>
  <si>
    <t>TFEC 2019 Luncheon: TD Barnes</t>
  </si>
  <si>
    <t>TFEC 2019 Luncheon: Awards</t>
  </si>
  <si>
    <t>PANEL: Education (non-military) leaders</t>
  </si>
  <si>
    <t>Shepard Thomas</t>
  </si>
  <si>
    <t>Wayne Strasser</t>
  </si>
  <si>
    <t>Combustion</t>
  </si>
  <si>
    <t xml:space="preserve">No. </t>
  </si>
  <si>
    <t>First Name</t>
  </si>
  <si>
    <t>Last Name</t>
  </si>
  <si>
    <t>Affiliation</t>
  </si>
  <si>
    <t>Topic</t>
  </si>
  <si>
    <t>6a</t>
  </si>
  <si>
    <t>6b</t>
  </si>
  <si>
    <t>Gang</t>
  </si>
  <si>
    <t>MIT</t>
  </si>
  <si>
    <t>Micro/nanoscale transport</t>
  </si>
  <si>
    <t>Srinivas</t>
  </si>
  <si>
    <t>Garmella</t>
  </si>
  <si>
    <t>GA Tech</t>
  </si>
  <si>
    <t>Energy/Environment</t>
  </si>
  <si>
    <t>Université Pierre et Marie Curie (UPMC)</t>
  </si>
  <si>
    <t>Multiphase Flow</t>
  </si>
  <si>
    <t>Micah</t>
  </si>
  <si>
    <t>Green</t>
  </si>
  <si>
    <t>TAMU</t>
  </si>
  <si>
    <t>Nanoparticles in fluids</t>
  </si>
  <si>
    <t>Emery</t>
  </si>
  <si>
    <t>University of Washington</t>
  </si>
  <si>
    <t>verification and validation</t>
  </si>
  <si>
    <t>Suad</t>
  </si>
  <si>
    <t>Jakirlic</t>
  </si>
  <si>
    <t>Darmstadt</t>
  </si>
  <si>
    <t>Scale-resolving simulations of flow and thermal fields with relevance to automotive applications</t>
  </si>
  <si>
    <t>Chalmers University of Technology</t>
  </si>
  <si>
    <t>Univ. of Wisconsin</t>
  </si>
  <si>
    <t>Atomization</t>
  </si>
  <si>
    <t>Univ. of Maryland</t>
  </si>
  <si>
    <t>Boehm</t>
  </si>
  <si>
    <t>Univ. of Nevada</t>
  </si>
  <si>
    <t>Solar energy</t>
  </si>
  <si>
    <t>Day</t>
  </si>
  <si>
    <t xml:space="preserve">M </t>
  </si>
  <si>
    <t>Morning</t>
  </si>
  <si>
    <t>Afternoon</t>
  </si>
  <si>
    <t>T</t>
  </si>
  <si>
    <t>W</t>
  </si>
  <si>
    <t>X</t>
  </si>
  <si>
    <t>Keynote:</t>
  </si>
  <si>
    <t>Waste Heat Recovery and Upgrade: Potential, Limits, and Practical Implementation</t>
  </si>
  <si>
    <t>High Performance Simulation of Multiphase Flow</t>
  </si>
  <si>
    <t>Carbon nanomaterials as local heaters in thermosets and thermoplastics manufacturing</t>
  </si>
  <si>
    <t>Uncertainty and Validation</t>
  </si>
  <si>
    <t>Understanding Spray Formation and Atomization Through Highly Resolved Simulations</t>
  </si>
  <si>
    <t>Summary of Selected Solar Work</t>
  </si>
  <si>
    <t>Title:</t>
  </si>
  <si>
    <t>Panel:</t>
  </si>
  <si>
    <t>TFEC Plenary Lecture - Dr. Susan Coppersmith</t>
  </si>
  <si>
    <t>Lunch Break</t>
  </si>
  <si>
    <t>TFEC Plenary Lecture - Dr. Essam E Khalil</t>
  </si>
  <si>
    <t>Energy and Sustainability</t>
  </si>
  <si>
    <t>Natural and Built Environment</t>
  </si>
  <si>
    <t>Science, Research and Engineering Fundamental and Methodology</t>
  </si>
  <si>
    <t>Equipment: Design and Processes</t>
  </si>
  <si>
    <t>Education</t>
  </si>
  <si>
    <t>Sandra Boetcher (co-chair: SA Sherif)</t>
  </si>
  <si>
    <t>Wilson Chiu (co-chair: Lorenzo Cremaschi)</t>
  </si>
  <si>
    <t>Darrell Pepper (co-chair: Nesrin Ozalp)</t>
  </si>
  <si>
    <t>Ahmad Fakheri (co-chair: TS Ravigururajan)</t>
  </si>
  <si>
    <t>Pratap Vanka (ccochair – Zenghui Zhao)</t>
  </si>
  <si>
    <t>Break</t>
  </si>
  <si>
    <r>
      <t>Circus Soleil (</t>
    </r>
    <r>
      <rPr>
        <i/>
        <sz val="11"/>
        <color theme="1"/>
        <rFont val="Calibri"/>
        <family val="2"/>
        <scheme val="minor"/>
      </rPr>
      <t>Optional, tickets: $75</t>
    </r>
    <r>
      <rPr>
        <sz val="11"/>
        <color theme="1"/>
        <rFont val="Calibri"/>
        <family val="2"/>
        <scheme val="minor"/>
      </rPr>
      <t>)</t>
    </r>
  </si>
  <si>
    <r>
      <t>High Roller (</t>
    </r>
    <r>
      <rPr>
        <i/>
        <sz val="11"/>
        <color theme="1"/>
        <rFont val="Calibri"/>
        <family val="2"/>
        <scheme val="minor"/>
      </rPr>
      <t>Optional, tickets: $25</t>
    </r>
    <r>
      <rPr>
        <sz val="11"/>
        <color theme="1"/>
        <rFont val="Calibri"/>
        <family val="2"/>
        <scheme val="minor"/>
      </rPr>
      <t>)</t>
    </r>
  </si>
  <si>
    <t>PANEL: Education - Military leaders</t>
  </si>
  <si>
    <t>Darrell Pepper</t>
  </si>
  <si>
    <t xml:space="preserve">James Klausner </t>
  </si>
  <si>
    <t>PANEL: Thermal Fluids Engineering Research: Trends, Challenges, and Opportunities</t>
  </si>
  <si>
    <t>Mehran Yarahmadi</t>
  </si>
  <si>
    <t>Farzin Mashali</t>
  </si>
  <si>
    <t>&lt;-- from combustion III session</t>
  </si>
  <si>
    <t>Presentation</t>
  </si>
  <si>
    <t>Wait</t>
  </si>
  <si>
    <t>Luncheon</t>
  </si>
  <si>
    <t>&lt;-- from computational methods/tool - V</t>
  </si>
  <si>
    <t>Registration Opens</t>
  </si>
  <si>
    <t xml:space="preserve"> - </t>
  </si>
  <si>
    <t>TBD</t>
  </si>
  <si>
    <t>TEC talks session</t>
  </si>
  <si>
    <t>Darrell Pepper and John Lloyd</t>
  </si>
  <si>
    <t>(1hr)</t>
  </si>
  <si>
    <t>(90 min)</t>
  </si>
  <si>
    <t>Combustion, Fire, Fuel</t>
  </si>
  <si>
    <t>Combustion, Fuel, Fire</t>
  </si>
  <si>
    <t xml:space="preserve">Combustion, Fire and Fuels </t>
  </si>
  <si>
    <t xml:space="preserve">TFEC-2019-27850 </t>
  </si>
  <si>
    <t>Withdrawns</t>
  </si>
  <si>
    <t xml:space="preserve">PANEL: Industrial Multiphase CFD Panel </t>
  </si>
  <si>
    <t>TFEC 2019 Opening Remarks - Dr. Yogesh Jaluria (ASTFE President)</t>
  </si>
  <si>
    <t>TFEC 2019 - Announcements for the 2nd day of the conference</t>
  </si>
  <si>
    <t>TFEC 2019 - Announcements for the 3rd day of the conference</t>
  </si>
  <si>
    <t xml:space="preserve">Welcome to TFEC 2019 - Provost of UNLV </t>
  </si>
  <si>
    <t xml:space="preserve">Clean power generation in a carbon constrained world  </t>
  </si>
  <si>
    <t>&lt;-- Michael Pate cannot come (email on Feb 21 2019)</t>
  </si>
  <si>
    <t>&lt;-- Tao Yong cannot come (email on Jan 28 2019)</t>
  </si>
  <si>
    <t>Colorless Distributed Combustion (CDC): Recent Developments and Path Forward</t>
  </si>
  <si>
    <t>Flavia Barbosa</t>
  </si>
  <si>
    <t>Mert Turan</t>
  </si>
  <si>
    <t xml:space="preserve"> </t>
  </si>
  <si>
    <t>Luz Amaya</t>
  </si>
  <si>
    <t xml:space="preserve">TFEC-2019-27934 </t>
  </si>
  <si>
    <t xml:space="preserve">TFEC-2019-28478 </t>
  </si>
  <si>
    <t>Hydropower - Today's Challenges and Tomorrow's Successes</t>
  </si>
  <si>
    <t>TFEC-2019-30347</t>
  </si>
  <si>
    <t>Anna Le</t>
  </si>
  <si>
    <t>&lt;-- Presentaiton entered on Feb 25</t>
  </si>
  <si>
    <t>&lt;-- Sumanta Acharya cannot come (email on Feb 25 2019)</t>
  </si>
  <si>
    <t>(&lt; -- need to move Nesrin Olzap from co-chair of this session to a different session to replace Sumanta as chair at the same time)</t>
  </si>
  <si>
    <t xml:space="preserve">Patrick H. Oosthuizen </t>
  </si>
  <si>
    <t>Damon G.m-Chisholm</t>
  </si>
  <si>
    <t xml:space="preserve">Imran Shafi </t>
  </si>
  <si>
    <t>Danny Clemons</t>
  </si>
  <si>
    <t xml:space="preserve">TFEC-2019-27722 </t>
  </si>
  <si>
    <t>Raunak Bardia</t>
  </si>
  <si>
    <t>Tabeel Jacob</t>
  </si>
  <si>
    <t>Ethan Matty</t>
  </si>
  <si>
    <t>Kenta Noma</t>
  </si>
  <si>
    <t xml:space="preserve">Ram Balachandar </t>
  </si>
  <si>
    <t xml:space="preserve">Steven Eckels </t>
  </si>
  <si>
    <t>Saad Jajja</t>
  </si>
  <si>
    <t>Muthusamy</t>
  </si>
  <si>
    <t>Jay</t>
  </si>
  <si>
    <t xml:space="preserve">&lt;-- possilbe co-chair: </t>
  </si>
  <si>
    <t>Jay Muthusamy (email:jamuthus@wlgore.com); sent an email to Wayne on Mar 1</t>
  </si>
  <si>
    <t>Abhisek Banerjee</t>
  </si>
  <si>
    <t>&lt;-- Ahmed Hussein cannot come (email on Mar 1 2019)</t>
  </si>
  <si>
    <t>Kazuya Tajiri</t>
  </si>
  <si>
    <t>Amer Farhan Rafique</t>
  </si>
  <si>
    <t>Joseph Farmer</t>
  </si>
  <si>
    <t>Increasing Effective Thermal Resistance of Building Envelope Insulation Using Polyurethane Foam Incorporated with Phase Change Material</t>
  </si>
  <si>
    <t xml:space="preserve">Yassine Houl </t>
  </si>
  <si>
    <t>Nazia Afrin</t>
  </si>
  <si>
    <t>&lt;-- Reza Shaeri cannot come (email on Mar 5 2019)</t>
  </si>
  <si>
    <t xml:space="preserve">Reuben Quickel </t>
  </si>
  <si>
    <t xml:space="preserve">TFEC-2019-27394 </t>
  </si>
  <si>
    <t xml:space="preserve">TFEC-2019-27966 </t>
  </si>
  <si>
    <t>TFEC-2019-27535</t>
  </si>
  <si>
    <t xml:space="preserve">TFEC-2019-28469 </t>
  </si>
  <si>
    <t xml:space="preserve">TFEC-2019-29031 </t>
  </si>
  <si>
    <t xml:space="preserve">TFEC-2019-28184 </t>
  </si>
  <si>
    <t xml:space="preserve">TFEC-2019-27651  </t>
  </si>
  <si>
    <t xml:space="preserve">Paras Verma </t>
  </si>
  <si>
    <t>Christos Markides</t>
  </si>
  <si>
    <t>Registered (1=YES ; 0 = NO, 5 = no registration but email with waiting for VISA --&gt; put at the end of the session; 9= no registration - no email communication --&gt; To be removed)</t>
  </si>
  <si>
    <t>TFEC-2019-30490</t>
  </si>
  <si>
    <t>A Comparative Study of Flow Boling Heat Transfer in Coated and Uncoated Plate Heat Exchangers</t>
  </si>
  <si>
    <t>Francesco Coletti</t>
  </si>
  <si>
    <t xml:space="preserve">TFEC-2019-28169 </t>
  </si>
  <si>
    <t>(if it is reimbursed)</t>
  </si>
  <si>
    <t xml:space="preserve">TFEC-2019-27040 </t>
  </si>
  <si>
    <t xml:space="preserve">Nastaran 
Barhemmati </t>
  </si>
  <si>
    <t>Panels</t>
  </si>
  <si>
    <t>Panelists:</t>
  </si>
  <si>
    <t>Jose' Lage (NSF)</t>
  </si>
  <si>
    <t>Mark Spector (DOD)</t>
  </si>
  <si>
    <t>Michael Ohadi (ARPA-E)</t>
  </si>
  <si>
    <t>Avi Shultz (DARPA)</t>
  </si>
  <si>
    <t>Dr. Ashwani Gupta, University of Maryland, Department of Mechanical Engineering, College Park, MD 20742</t>
  </si>
  <si>
    <t>Dr. Ronald W. Breault, National Energy Technology Laboratory, Morgantown, WV </t>
  </si>
  <si>
    <t>Dr. Bhupendra Khandelwal, University of Sheffield, Sheffield, UK</t>
  </si>
  <si>
    <t>Dr. Marcelo de Lemos, Instituto Tecnologico Aeronautica-ITA, Sao Jose dos Campos, 12228-900, Brazil</t>
  </si>
  <si>
    <t>Ashwani Gupta (UMD)</t>
  </si>
  <si>
    <t>Ronald W. Breault (NETL)</t>
  </si>
  <si>
    <t>Bhupendra Khandelwal (University of Sheffield)</t>
  </si>
  <si>
    <t>Marcelo de Lemos (ITA)</t>
  </si>
  <si>
    <t>No . 1</t>
  </si>
  <si>
    <t>No . 2</t>
  </si>
  <si>
    <t>No . 3</t>
  </si>
  <si>
    <t>No . 4</t>
  </si>
  <si>
    <t>No . 5</t>
  </si>
  <si>
    <t xml:space="preserve">TFEC-2019-28500 </t>
  </si>
  <si>
    <t>Grover</t>
  </si>
  <si>
    <t>Yuan</t>
  </si>
  <si>
    <t>Kartuzova</t>
  </si>
  <si>
    <t>(GM)</t>
  </si>
  <si>
    <t>(Dow)</t>
  </si>
  <si>
    <t>(Praxair)</t>
  </si>
  <si>
    <t>(NASA)</t>
  </si>
  <si>
    <t>(ORNL)</t>
  </si>
  <si>
    <t>Thomas Shepard (University of St. Thomas)</t>
  </si>
  <si>
    <t>Alison Hoxie (University of Minnesota - Duluth)</t>
  </si>
  <si>
    <t>Amy Betz (Kansas State University)</t>
  </si>
  <si>
    <t>Ashley Emery (University of Washington)</t>
  </si>
  <si>
    <t>Ron Grover (GM)</t>
  </si>
  <si>
    <t>Quan Yuan (Dow)</t>
  </si>
  <si>
    <t>Maulik Shelat (Praxair)</t>
  </si>
  <si>
    <t>Olga Kartuzova (NASA)</t>
  </si>
  <si>
    <t>Mingkan Zhang (ORNL)</t>
  </si>
  <si>
    <t>Dr. Peter Jenkins (moderator) - peter.jenkins@ucdenver.edu</t>
  </si>
  <si>
    <t>Dr. Oscar Barton (Capt. USN retired) - obarton2@gmu.edu</t>
  </si>
  <si>
    <t>Dr. Michael Benson (Col. USMA) - Michael.benson@westpoint.edu</t>
  </si>
  <si>
    <t>Peter Jenkins (UC Denver )</t>
  </si>
  <si>
    <t>Michael Benson (Col. USMA)</t>
  </si>
  <si>
    <t>Oscar Barton (Capt. USN retired)</t>
  </si>
  <si>
    <t>Peter Jenkins</t>
  </si>
  <si>
    <t>but VISA Rejected - not coming</t>
  </si>
  <si>
    <t xml:space="preserve">TFEC-2019-29965 </t>
  </si>
  <si>
    <t xml:space="preserve">TFEC-2019-28503 </t>
  </si>
  <si>
    <t xml:space="preserve">TFEC-2019-28504 </t>
  </si>
  <si>
    <t>Briana Fisk</t>
  </si>
  <si>
    <t>Michael Benson</t>
  </si>
  <si>
    <t>Aiqing Lan</t>
  </si>
  <si>
    <t>Serdar Celik (Early registration (Presenters or Attendee))</t>
  </si>
  <si>
    <t>Hao Fu</t>
  </si>
  <si>
    <t>SIDDHARTH SINGH YADAV</t>
  </si>
  <si>
    <t>Ziyoung Lee</t>
  </si>
  <si>
    <t>Henry Stewart (Early registration (Presenters or Attendee))</t>
  </si>
  <si>
    <t>Briana Fisk (Early registration (Presenters or Attendee))</t>
  </si>
  <si>
    <t>Michael Benson (Early registration (Presenters or Attendee))</t>
  </si>
  <si>
    <t>Yongjian  gu (Late (final) registration for Presenters)</t>
  </si>
  <si>
    <t>Krzysztof (Chris) Kobus (Early registration (Presenters or Attendee))</t>
  </si>
  <si>
    <t>Yitong Zhao (Late (final) registration for Presenters)</t>
  </si>
  <si>
    <t>Paras  Verma (Early registration (Student - Presenter or attendee))</t>
  </si>
  <si>
    <t>Not Registered</t>
  </si>
  <si>
    <t>Sankaranarayanan Vengadesan</t>
  </si>
  <si>
    <t>Anupam Mishra (Early registration (Student - Presenter or attendee))</t>
  </si>
  <si>
    <t>Flavia Barbosa (Early registration (Student - Presenter or attendee))</t>
  </si>
  <si>
    <t>Grant Garrett (Early registration (Student - Presenter or attendee))</t>
  </si>
  <si>
    <t>Dia Zeidan (Early registration (Presenters or Attendee))</t>
  </si>
  <si>
    <t>Orlando Ayala (Early registration (Presenters or Attendee))</t>
  </si>
  <si>
    <t>Kannan Iyer (Late (final) registration for Presenters),Ronnie Joseph (Late (final) registration for Presenters)</t>
  </si>
  <si>
    <t>mouna zaidani (Late (final) registration for Presenters)</t>
  </si>
  <si>
    <t>Jorge Alvarado (Early registration (Presenters or Attendee))</t>
  </si>
  <si>
    <t>Victor Voulgaropoulos (Early registration (Presenters or Attendee))</t>
  </si>
  <si>
    <t>Feng Gao (Early registration (Student - Presenter or attendee))</t>
  </si>
  <si>
    <t>Daniela Ribeiro (Early registration (Student - Presenter or attendee))</t>
  </si>
  <si>
    <t>Francesco Coletti (Early registration (Student - Presenter or attendee))</t>
  </si>
  <si>
    <t>Marcel Cavallini Barbosa (Early registration (Student - Presenter or attendee))</t>
  </si>
  <si>
    <t>Jinhoon Kang (Early registration (Student - Presenter or attendee))</t>
  </si>
  <si>
    <t>Aiqing Lan (Late (final) registration (Student - Presenter))</t>
  </si>
  <si>
    <t>Christian Hermes (Early registration (Presenters or Attendee))</t>
  </si>
  <si>
    <t>Lorenzo Cremaschi (Early registration (Presenters or Attendee))</t>
  </si>
  <si>
    <t>Tiago Moreira (Early registration (Student - Presenter or attendee))</t>
  </si>
  <si>
    <t>Luz Amaya (Early registration (Presenters or Attendee))</t>
  </si>
  <si>
    <t>David Park (Early registration (Student - Presenter or attendee))</t>
  </si>
  <si>
    <t>Chi Wing TO (Late (final) registration (Student - Presenter))</t>
  </si>
  <si>
    <t>Mahsa Farzaneh (Early registration (Student - Presenter or attendee))</t>
  </si>
  <si>
    <t>Alexander Brown (Early registration (Presenters or Attendee))</t>
  </si>
  <si>
    <t>Artur Tyliszczak (Early registration (Presenters or Attendee))</t>
  </si>
  <si>
    <t>Arunim Bhattacharya (Late (final) registration (Student - Presenter))</t>
  </si>
  <si>
    <t>Jan-Michael Cabrera (Early registration (Student - Presenter or attendee))</t>
  </si>
  <si>
    <t>Haroun Mahgerefteh (Early registration (Presenters or Attendee)),Jianhao Yu (Late (final) registration (Student - Presenter))</t>
  </si>
  <si>
    <t>Ruiyuan Zhang</t>
  </si>
  <si>
    <t>Flint Pierce (Early registration (Presenters or Attendee))</t>
  </si>
  <si>
    <t>Abhisek Banerjee (Early registration (Student - Presenter or attendee))</t>
  </si>
  <si>
    <t>Jeffrey Engerer (Early registration (Presenters or Attendee))</t>
  </si>
  <si>
    <t>Minhoo Choi (Late (final) registration (Student - Presenter))</t>
  </si>
  <si>
    <t>Ziyoung Lee (Late (final) registration (Student - Presenter))</t>
  </si>
  <si>
    <t>Wei-Hsiang Wang (Early registration (Presenters or Attendee))</t>
  </si>
  <si>
    <t>Savannah  Wessies (Early registration (Student - Presenter or attendee))</t>
  </si>
  <si>
    <t>Ahmad Zaid Nazari (Early registration (Student - Presenter or attendee))</t>
  </si>
  <si>
    <t>Pengpeng Zhao (Early registration (Student - Presenter or attendee))</t>
  </si>
  <si>
    <t>Yanbo Wang (Early registration (Student - Presenter or attendee))</t>
  </si>
  <si>
    <t>Veera Manek (Early registration (Student - Presenter or attendee))</t>
  </si>
  <si>
    <t>Ali Hamed (Early registration (Presenters or Attendee))</t>
  </si>
  <si>
    <t>Cinzia Rainone (Early registration (Student - Presenter or attendee))</t>
  </si>
  <si>
    <t>Hansen Mansy (Late (final) registration for Presenters)</t>
  </si>
  <si>
    <t>Hao Fu (Early registration (Student - Presenter or attendee))</t>
  </si>
  <si>
    <t>Steve Eckels (Early registration (Presenters or Attendee))</t>
  </si>
  <si>
    <t>Reuben Quickel (Early registration (Student - Presenter or attendee))</t>
  </si>
  <si>
    <t>Arslan Zabirov (Early registration (Presenters or Attendee))</t>
  </si>
  <si>
    <t>Mert Turan (Early registration (Student - Presenter or attendee)),Murat PARLAK (Early registration (Student - Presenter or attendee))</t>
  </si>
  <si>
    <t>Yean-Der Kuan (Early registration (Presenters or Attendee))</t>
  </si>
  <si>
    <t>Misbah Ullah</t>
  </si>
  <si>
    <t>CHENGJYUN WANG (Early registration (Student - Presenter or attendee))</t>
  </si>
  <si>
    <t>Claudio Tucci (Late (final) registration (Student - Presenter))</t>
  </si>
  <si>
    <t>SIDDHARTH SINGH YADAV (Early registration (Student - Presenter or attendee))</t>
  </si>
  <si>
    <t>Gary Solbrekken (Early registration (Presenters or Attendee))</t>
  </si>
  <si>
    <t>Kausik Sarkar (Early registration (Presenters or Attendee))</t>
  </si>
  <si>
    <t>Sarit Kumar Das</t>
  </si>
  <si>
    <t>Sining Li (Early registration (Student - Presenter or attendee))</t>
  </si>
  <si>
    <t>Fateme Esmailie (Early registration (Student - Presenter or attendee))</t>
  </si>
  <si>
    <t>Ali Farghadan (Early registration (Student - Presenter or attendee))</t>
  </si>
  <si>
    <t>Mostafa Mahmoudi (Early registration (Student - Presenter or attendee))</t>
  </si>
  <si>
    <t>Mirza Md Symon Reza (Early registration (Student - Presenter or attendee))</t>
  </si>
  <si>
    <t>Rohini Atluri (Early registration (Student - Presenter or attendee))</t>
  </si>
  <si>
    <t>Carlos Hidrovo (Early registration (Presenters or Attendee))</t>
  </si>
  <si>
    <t>Yong Gan (Early registration (Presenters or Attendee))</t>
  </si>
  <si>
    <t>Jeonggyun Ham (Early registration (Student - Presenter or attendee))</t>
  </si>
  <si>
    <t>Farzin Mashali (Late (final) registration (Student - Presenter))</t>
  </si>
  <si>
    <t>Mushrif Choudhury (Early registration (Student - Presenter or attendee))</t>
  </si>
  <si>
    <t>Mohammed Mayeed (Early registration (Presenters or Attendee))</t>
  </si>
  <si>
    <t>Muhammad Assad Khan</t>
  </si>
  <si>
    <t>J. Robert Mahan</t>
  </si>
  <si>
    <t>WAGDI HABASHI (Early registration (Presenters or Attendee))</t>
  </si>
  <si>
    <t>Nastaran Barhemmati (Early registration (Student - Presenter or attendee))</t>
  </si>
  <si>
    <t>Huisheng Zhang (Early registration (Presenters or Attendee))</t>
  </si>
  <si>
    <t>Najmus Saquib Sifat (Early registration (Student - Presenter or attendee))</t>
  </si>
  <si>
    <t>Shane Garland (Early registration (Presenters or Attendee))</t>
  </si>
  <si>
    <t>Michael Nicol-Seto (Late (final) registration (Student - Presenter))</t>
  </si>
  <si>
    <t>Brian Fronk</t>
  </si>
  <si>
    <t>Suhrid Deshmukh (Early registration (Student - Presenter or attendee))</t>
  </si>
  <si>
    <t>Gaoyang Hou (Early registration (Student - Presenter or attendee))</t>
  </si>
  <si>
    <t>Danny Clemons (Early registration (Student - Presenter or attendee))</t>
  </si>
  <si>
    <t>Guangyu Guo (Early registration (Student - Presenter or attendee))</t>
  </si>
  <si>
    <t>Paras  Verma</t>
  </si>
  <si>
    <t>Agnieszka Woszuk (Early registration (Presenters or Attendee))</t>
  </si>
  <si>
    <t>ZoÃ« Penko (Early registration (Student - Presenter or attendee))</t>
  </si>
  <si>
    <t>Yong Tao</t>
  </si>
  <si>
    <t>Yassine Houl (Early registration (Student - Presenter or attendee))</t>
  </si>
  <si>
    <t>Mohammad Monjurul Ehsan (Late (final) registration (Student - Presenter))</t>
  </si>
  <si>
    <t>Hong Wang</t>
  </si>
  <si>
    <t>Saleel Visal (Late (final) registration (Student - Presenter))</t>
  </si>
  <si>
    <t>Mehdi Mortazavi (Early registration (Presenters or Attendee))</t>
  </si>
  <si>
    <t>Kazuya Tajiri (Late (final) registration for Presenters)</t>
  </si>
  <si>
    <t>Ryan Huber (Early registration (Student - Presenter or attendee))</t>
  </si>
  <si>
    <t>Maciek Baran (Early registration (Student - Presenter or attendee))</t>
  </si>
  <si>
    <t>Sarit Kumar Das (Early registration (Presenters or Attendee))</t>
  </si>
  <si>
    <t>Adnan Abdullahi (Late (final) registration (Student - Presenter))</t>
  </si>
  <si>
    <t>Iza Lantgios (Early registration (Student - Presenter or attendee))</t>
  </si>
  <si>
    <t>Divya Susmitha Jaladi</t>
  </si>
  <si>
    <t>Talal Alqahtani (Early registration (Student - Presenter or attendee))</t>
  </si>
  <si>
    <t>Yasir Alfulayyih (Late (final) registration (Student - Presenter))</t>
  </si>
  <si>
    <t>SAAD ALSHAHRANI (Early registration (Student - Presenter or attendee))</t>
  </si>
  <si>
    <t>MIGUEL ANGEL GIJON RIVERA (Early registration (Presenters or Attendee)),Carlos IvÃ¡n Rivera Solorio (Early registration (Presenters or Attendee))</t>
  </si>
  <si>
    <t>YI NAN (Early registration (Student - Presenter or attendee))</t>
  </si>
  <si>
    <t>Fangyu Cao (Late (final) registration for Presenters)</t>
  </si>
  <si>
    <t>Georg Scharinger-Urschitz (Early registration (Student - Presenter or attendee))</t>
  </si>
  <si>
    <t>Yi Ran Lu (Early registration (Student - Presenter or attendee))</t>
  </si>
  <si>
    <t>Christian Odenthal (Early registration (Presenters or Attendee))</t>
  </si>
  <si>
    <t>Muhammad Tukur Hamisu (Late (final) registration for Presenters)</t>
  </si>
  <si>
    <t>Serhat Bilyaz (Early registration (Student - Presenter or attendee))</t>
  </si>
  <si>
    <t>Anna Le (Late (final) registration (Student - Presenter))</t>
  </si>
  <si>
    <t>Saeed Tiari (Early registration (Presenters or Attendee))</t>
  </si>
  <si>
    <t>Mahboobe Mahdavi (Early registration (Presenters or Attendee))</t>
  </si>
  <si>
    <t>Vikram Soni (Early registration (Student - Presenter or attendee))</t>
  </si>
  <si>
    <t>Danielle Perdue (Early registration (Student - Presenter or attendee))</t>
  </si>
  <si>
    <t>Abdelnasser Aboukhlewa (Late (final) registration for Presenters)</t>
  </si>
  <si>
    <t>Miroslav Raudensky (Early registration (Presenters or Attendee))</t>
  </si>
  <si>
    <t>SUNIL KUMAR (Early registration (Presenters or Attendee))</t>
  </si>
  <si>
    <t>Andrew Guenthner (Late (final) registration for Presenters)</t>
  </si>
  <si>
    <t>JYOTHIPRAKASH  K H (Early registration (Presenters or Attendee))</t>
  </si>
  <si>
    <t>John  Simon III (Late (final) registration (Student - Presenter)),Todd Bandhauer (Late (final) registration for Presenters)</t>
  </si>
  <si>
    <t>Hie Chan Kang (Early registration (Presenters or Attendee))</t>
  </si>
  <si>
    <t>Timothy Walmsley (Early registration (Presenters or Attendee))</t>
  </si>
  <si>
    <t>Vikrant Aute (Early registration (Presenters or Attendee))</t>
  </si>
  <si>
    <t>Aritra Kar (Early registration (Student - Presenter or attendee))</t>
  </si>
  <si>
    <t>Christos Markides (Early registration (Presenters or Attendee))</t>
  </si>
  <si>
    <t>hongling deng (Early registration (Student - Presenter or attendee))</t>
  </si>
  <si>
    <t>Imran Shafi (Early registration (Presenters or Attendee))</t>
  </si>
  <si>
    <t>Alex Grauberger (Late (final) registration (Student - Presenter)),Todd Bandhauer (Late (final) registration for Presenters)</t>
  </si>
  <si>
    <t>Edward Ledesma (Early registration (Student - Presenter or attendee))</t>
  </si>
  <si>
    <t>Joanna Rivero (Late (final) registration (Student - Presenter))</t>
  </si>
  <si>
    <t>Joshua Cameron (Early registration (Student - Presenter or attendee))</t>
  </si>
  <si>
    <t>Shima Soleimani (Early registration (Student - Presenter or attendee))</t>
  </si>
  <si>
    <t>Nazia Munir (Late (final) registration (Student - Presenter))</t>
  </si>
  <si>
    <t>RUTIKA GODBOLE (Early registration (Student - Presenter or attendee))</t>
  </si>
  <si>
    <t>Hooman Daghooghi mobarakeh (Early registration (Student - Presenter or attendee))</t>
  </si>
  <si>
    <t>Youngchan Yoon (Early registration (Student - Presenter or attendee))</t>
  </si>
  <si>
    <t>SEOUNGHWAN HYEON (Early registration (Student - Presenter or attendee))</t>
  </si>
  <si>
    <t>Omar Almahmoud (Early registration (Student - Presenter or attendee))</t>
  </si>
  <si>
    <t>Onur Ozkan (Early registration (Student - Presenter or attendee))</t>
  </si>
  <si>
    <t>Patrick Oosthuizen (Early registration (Retired people))</t>
  </si>
  <si>
    <t>GEETHA PADMAKUMARAN THAMPI ARAVIND  (Early registration (Student - Presenter or attendee))</t>
  </si>
  <si>
    <t>Hossain Ahmed (Late (final) registration (Student - Presenter))</t>
  </si>
  <si>
    <t>Marcello Iasiello (Late (final) registration for Presenters)</t>
  </si>
  <si>
    <t>Joey Farmer (Early registration (Student - Presenter or attendee)),Somesh Roy (Early registration (Presenters or Attendee))</t>
  </si>
  <si>
    <t>Om Singh (Late (final) registration (Student - Presenter))</t>
  </si>
  <si>
    <t>Mehran Yarahmadi (Late (final) registration (Student - Presenter))</t>
  </si>
  <si>
    <t>J. Robert Mahan (Late (final) registration for Presenters)</t>
  </si>
  <si>
    <t>Suripeddi Srinivas (Early registration (Presenters or Attendee))</t>
  </si>
  <si>
    <t>JYOTHIPRAKASH  K H</t>
  </si>
  <si>
    <t>muralidhar krishnamurthy (Early registration (Presenters or Attendee))</t>
  </si>
  <si>
    <t>Ewa Szymanek (Early registration (Student - Presenter or attendee)),Artur Tyliszczak (Early registration (Presenters or Attendee))</t>
  </si>
  <si>
    <t>Ruey-Jen Yang (Late (final) registration for Presenters)</t>
  </si>
  <si>
    <t>Kunio Fujiwara (Early registration (Presenters or Attendee))</t>
  </si>
  <si>
    <t>Mustafa Hadj-Nacer (Early registration (Presenters or Attendee))</t>
  </si>
  <si>
    <t>Umberto Ciri (Early registration (Student - Presenter or attendee))</t>
  </si>
  <si>
    <t>Austin Schelfhout</t>
  </si>
  <si>
    <t>Tenglong Cong (Late (final) registration for Presenters)</t>
  </si>
  <si>
    <t>Manuel Ayala (Early registration (Student - Presenter or attendee))</t>
  </si>
  <si>
    <t>Milorad  Dzodzo (Early registration (Presenters or Attendee))</t>
  </si>
  <si>
    <t>Hui Xiao (Early registration (Student - Presenter or attendee))</t>
  </si>
  <si>
    <t>Alireza  Pirnia (Early registration (Student - Presenter or attendee))</t>
  </si>
  <si>
    <t>Yishak Yusuf (Early registration (Student - Presenter or attendee))</t>
  </si>
  <si>
    <t>Steven Middleton (Early registration (Student - Presenter or attendee))</t>
  </si>
  <si>
    <t>Anatoliy Pavlenko (Early registration (Presenters or Attendee))</t>
  </si>
  <si>
    <t>Shankar B M (Early registration (Presenters or Attendee))</t>
  </si>
  <si>
    <t>Raunak Bardia (Early registration (Student - Presenter or attendee)),Mario Trujillo (Late (final) registration for Presenters)</t>
  </si>
  <si>
    <t>Mario Trujillo (Late (final) registration for Presenters)</t>
  </si>
  <si>
    <t>Hong Wang (Late (final) registration for Presenters)</t>
  </si>
  <si>
    <t>Kirsten Sims (Late (final) registration (Student - Presenter))</t>
  </si>
  <si>
    <t>Ji-Xin Liu (Late (final) registration (Student - Presenter))</t>
  </si>
  <si>
    <t>Leandro Magalhaes (Early registration (Student - Presenter or attendee))</t>
  </si>
  <si>
    <t>Wonhee Cho (Early registration (Student - Presenter or attendee))</t>
  </si>
  <si>
    <t>Kevin Anderson (Early registration (Presenters or Attendee))</t>
  </si>
  <si>
    <t>Hajime Ikeda (Late (final) registration for Presenters)</t>
  </si>
  <si>
    <t>Drake Norman (Late (final) registration (Student - Presenter)),Todd Otanicar (Late (final) registration for Presenters)</t>
  </si>
  <si>
    <t>Jiajun Xu (Early registration (Presenters or Attendee))</t>
  </si>
  <si>
    <t>Chi Yan TSO (Early registration (Presenters or Attendee))</t>
  </si>
  <si>
    <t>Sungjoon Byun (Early registration (Student - Presenter or attendee))</t>
  </si>
  <si>
    <t>haijun jeong (Early registration (Student - Presenter or attendee))</t>
  </si>
  <si>
    <t>Hessam Taherian (Early registration (Presenters or Attendee))</t>
  </si>
  <si>
    <t>Darryl Jennings Jr. (Late (final) registration (Student - Presenter))</t>
  </si>
  <si>
    <t>David Greif (Early registration (Presenters or Attendee))</t>
  </si>
  <si>
    <t>Elissa EL RASSY (Early registration (Presenters or Attendee))</t>
  </si>
  <si>
    <t>Manuel-Angel Gonzalez-Chapa (Early registration (Presenters or Attendee))</t>
  </si>
  <si>
    <t>Malav Thakore (Late (final) registration (Student - Presenter))</t>
  </si>
  <si>
    <t>Ken Blecker (Early registration (Presenters or Attendee))</t>
  </si>
  <si>
    <t>qingzhong yang (Late (final) registration (Student - Presenter))</t>
  </si>
  <si>
    <t>samer wakim (Late (final) registration (Student - Presenter))</t>
  </si>
  <si>
    <t>PRASHANT KUMAR (Early registration (Student - Presenter or attendee))</t>
  </si>
  <si>
    <t>M. Wasy Akhtar (Early registration (Presenters or Attendee))</t>
  </si>
  <si>
    <t>Kevin Farrell (Early registration (Presenters or Attendee))</t>
  </si>
  <si>
    <t>GÃ©rard Poitras (Early registration (Presenters or Attendee)),Gilles Roy (Early registration (Presenters or Attendee))</t>
  </si>
  <si>
    <t>Ting Liu (Early registration (Student - Presenter or attendee))</t>
  </si>
  <si>
    <t>Tyler Buffington (Early registration (Student - Presenter or attendee))</t>
  </si>
  <si>
    <t>Lauren Olsen (Early registration (Student - Presenter or attendee)),John Abraham (Early registration (Presenters or Attendee))</t>
  </si>
  <si>
    <t>Danuta Barnat-Hunek (Early registration (Presenters or Attendee))</t>
  </si>
  <si>
    <t>Laurie Florio (Early registration (Presenters or Attendee))</t>
  </si>
  <si>
    <t>Jan Bassen (Early registration (Presenters or Attendee))</t>
  </si>
  <si>
    <t>Francine Battaglia (Early registration (Presenters or Attendee))</t>
  </si>
  <si>
    <t>Yogesh Jaluria (Early registration (Presenters or Attendee))</t>
  </si>
  <si>
    <t>ANUJ KUMAR SHUKLA (Late (final) registration (Student - Presenter))</t>
  </si>
  <si>
    <t>ClÃ©ment MailhÃ© (Early registration (Student - Presenter or attendee))</t>
  </si>
  <si>
    <t>Jason Ostanek (Early registration (Presenters or Attendee))</t>
  </si>
  <si>
    <t>Jingru Benner (Early registration (Presenters or Attendee))</t>
  </si>
  <si>
    <t>Tabeel Jacob (Early registration (Student - Presenter or attendee))</t>
  </si>
  <si>
    <t>Matthew Jouffray (Early registration (Student - Presenter or attendee))</t>
  </si>
  <si>
    <t>Yongqi Xie (Late (final) registration for Presenters)</t>
  </si>
  <si>
    <t>Nesrin Ozalp (Early registration (Presenters or Attendee)),CÃ©dric Ophoff (Early registration (Student - Presenter or attendee))</t>
  </si>
  <si>
    <t>Claudia Meitzner (Early registration (Student - Presenter or attendee))</t>
  </si>
  <si>
    <t>Ethan Matty (Early registration (Student - Presenter or attendee))</t>
  </si>
  <si>
    <t>Bassem Hallak (Early registration (Presenters or Attendee))</t>
  </si>
  <si>
    <t>Lisa Kinsale (Late (final) registration (Student - Presenter))</t>
  </si>
  <si>
    <t>Zhiyuan Liao (Early registration (Student - Presenter or attendee))</t>
  </si>
  <si>
    <t>Majid Molki (Early registration (Presenters or Attendee))</t>
  </si>
  <si>
    <t>Fei Wang (Early registration (Student - Presenter or attendee))</t>
  </si>
  <si>
    <t>Jinn-Jer Peir (Early registration (Presenters or Attendee)),Jin-Der Lee (Early registration (Presenters or Attendee))</t>
  </si>
  <si>
    <t>Sinisa Krajnovic (Early registration (Presenters or Attendee))</t>
  </si>
  <si>
    <t>Sankaranarayanan Vengadesan (Early registration (Presenters or Attendee))</t>
  </si>
  <si>
    <t>Guillermo Araya (Early registration (Presenters or Attendee))</t>
  </si>
  <si>
    <t>German Saltar (Early registration (Student - Presenter or attendee))</t>
  </si>
  <si>
    <t>Ram Balachandar (Early registration (Presenters or Attendee)),Ronald Barron (Early registration (Retired people))</t>
  </si>
  <si>
    <t>Jorge Barata (Early registration (Presenters or Attendee))</t>
  </si>
  <si>
    <t>Carlos Mendez (Late (final) registration (Student - Presenter))</t>
  </si>
  <si>
    <t>Francisco AlcÃ¡ntara Ãvila (Late (final) registration (Student - Presenter))</t>
  </si>
  <si>
    <t>gildas lalizel (Late (final) registration for Presenters)</t>
  </si>
  <si>
    <t>SAGAR SAROHA (Late (final) registration (Student - Presenter))</t>
  </si>
  <si>
    <t>Ji Li (Early registration (Student - Presenter or attendee))</t>
  </si>
  <si>
    <t>Wookyoung Kim (Late (final) registration (Student - Presenter))</t>
  </si>
  <si>
    <t>Chuljae Jung (Late (final) registration (Student - Presenter))</t>
  </si>
  <si>
    <t>TITAN PAUL (Early registration (Presenters or Attendee))</t>
  </si>
  <si>
    <t>EMMANUEL AMOAKO (Early registration (Student - Presenter or attendee)),Patrick Mensah (Early registration (Presenters or Attendee))</t>
  </si>
  <si>
    <t>Haozhi Jie (Late (final) registration (Student - Presenter))</t>
  </si>
  <si>
    <t>Pavan Kamble (Early registration (Student - Presenter or attendee))</t>
  </si>
  <si>
    <t>Alexei Saveliev (Early registration (Presenters or Attendee))</t>
  </si>
  <si>
    <t>Jie Cui (Early registration (Presenters or Attendee))</t>
  </si>
  <si>
    <t>Tae-Soon KWON (Late (final) registration for Presenters)</t>
  </si>
  <si>
    <t>ROHITH RAJENDRAN NAIR SREELATHA (Early registration (Student - Presenter or attendee)),AMJITH KUMAR CHANDRANNAIR SAVITHREE (Early registration (Student - Presenter or attendee)),ARJUN JAYAKUMAR BEENA (Early registration (Student - Presenter or attendee)),ARUN RADHAKRISHNAN (Early registration (Student - Presenter or attendee))</t>
  </si>
  <si>
    <t>Dr Mohammad Mansur Rahman (Early registration (Presenters or Attendee))</t>
  </si>
  <si>
    <t>Yin Guan (Late (final) registration for Presenters)</t>
  </si>
  <si>
    <t>Tianmi Wang (Late (final) registration (Student - Presenter))</t>
  </si>
  <si>
    <t>Muhammad Raees ul Haq (Late (final) registration (Student - Presenter))</t>
  </si>
  <si>
    <t>Damon Gresham-Chisolm (Late (final) registration (Student - Presenter))</t>
  </si>
  <si>
    <t>Mert Alpaya (Late (final) registration for Presenters)</t>
  </si>
  <si>
    <t>Yihua Hao (Early registration (Student - Presenter or attendee))</t>
  </si>
  <si>
    <t>Mathieu Francoeur (Early registration (Presenters or Attendee))</t>
  </si>
  <si>
    <t>Daniel Milovich (Early registration (Student - Presenter or attendee))</t>
  </si>
  <si>
    <t>Feng Lai (Early registration (Presenters or Attendee))</t>
  </si>
  <si>
    <t>Vahid Hatamipour (Early registration (Student - Presenter or attendee))</t>
  </si>
  <si>
    <t>Takuro TOKUNAGA (Early registration (Student - Presenter or attendee))</t>
  </si>
  <si>
    <t>Om Prakash Keshri (Late (final) registration (Student - Presenter))</t>
  </si>
  <si>
    <t>Smreeti Dahariya (Early registration (Student - Presenter or attendee))</t>
  </si>
  <si>
    <t>Andrew Koopman (Early registration (Student - Presenter or attendee))</t>
  </si>
  <si>
    <t>Harkirat Sandhu (Early registration (Presenters or Attendee))</t>
  </si>
  <si>
    <t>Mohammad Reza Safaei (Early registration (Presenters or Attendee))</t>
  </si>
  <si>
    <t>Ahmad Elhares (Early registration (Student - Presenter or attendee))</t>
  </si>
  <si>
    <t>Jorge Alvarado (Early registration (Presenters or Attendee)),JAYAVEERA MUTHUSAMY (Late (final) registration (Student - Presenter))</t>
  </si>
  <si>
    <t>Theodore Heindel (Early registration (Presenters or Attendee))</t>
  </si>
  <si>
    <t>AndrÃ© Silva (Early registration (Presenters or Attendee))</t>
  </si>
  <si>
    <t>Registered Presenter</t>
  </si>
  <si>
    <t>Final presenter</t>
  </si>
  <si>
    <t>TFEC-2019_27593</t>
  </si>
  <si>
    <t>Mouna Zaidani</t>
  </si>
  <si>
    <t>Daniela Ribeiro</t>
  </si>
  <si>
    <t>David Park</t>
  </si>
  <si>
    <t>Corresponding Author / Orginal Presenter</t>
  </si>
  <si>
    <t>Chi Wing TO</t>
  </si>
  <si>
    <t>Fabian Herz</t>
  </si>
  <si>
    <t>Carlos Hidrovo</t>
  </si>
  <si>
    <t xml:space="preserve">Najmus Saquib Sifat </t>
  </si>
  <si>
    <t>Maciek Baran</t>
  </si>
  <si>
    <t>Iza Lantgios</t>
  </si>
  <si>
    <t>Yasir Alfulayyih</t>
  </si>
  <si>
    <t>MIGUEL ANGEL GIJON RIVERA</t>
  </si>
  <si>
    <t>Mengyi Wang</t>
  </si>
  <si>
    <t>Yi Ran Lu</t>
  </si>
  <si>
    <t>John  Simon III</t>
  </si>
  <si>
    <t>Olga Santos</t>
  </si>
  <si>
    <t>Alex Grauberger</t>
  </si>
  <si>
    <t>Edward Ledesma</t>
  </si>
  <si>
    <t>Joanna Rivero</t>
  </si>
  <si>
    <t>Joshua Cameron</t>
  </si>
  <si>
    <t>Nazia Munir</t>
  </si>
  <si>
    <t xml:space="preserve">Yishak Yusuf </t>
  </si>
  <si>
    <t>Mario Trujillo</t>
  </si>
  <si>
    <t>Leandro Magalhaes</t>
  </si>
  <si>
    <t>Kevin Anderson</t>
  </si>
  <si>
    <t>Drake Norman</t>
  </si>
  <si>
    <t>Sungjoon Byun</t>
  </si>
  <si>
    <t xml:space="preserve">Haijun Jeong </t>
  </si>
  <si>
    <t>Elissa EL RASSY</t>
  </si>
  <si>
    <t>Ken Blecker</t>
  </si>
  <si>
    <t>Qingzhong Yan</t>
  </si>
  <si>
    <t>Francine Battaglia</t>
  </si>
  <si>
    <t>Ronald Barron</t>
  </si>
  <si>
    <t>S. Vengadesan</t>
  </si>
  <si>
    <t>Jorge Barata</t>
  </si>
  <si>
    <t>Francisco AlcÃ¡ntara Ãvila</t>
  </si>
  <si>
    <t>Daniel Milovich</t>
  </si>
  <si>
    <t>Vahid Hatamipour</t>
  </si>
  <si>
    <t>Takuro TOKUNAGA</t>
  </si>
  <si>
    <t xml:space="preserve">Ahmad Elhares </t>
  </si>
  <si>
    <t>&lt;-- but VISA Rejected - not coming</t>
  </si>
  <si>
    <t>&lt;-- registered on March 19 2019 (notified by email)</t>
  </si>
  <si>
    <t>Cory Cooper (Col, USAFA)</t>
  </si>
  <si>
    <t>Saeid Vafaei (or student)</t>
  </si>
  <si>
    <t>TFEC-2019-28181++++</t>
  </si>
  <si>
    <t>TFEC-2019-28449++++</t>
  </si>
  <si>
    <t>TFEC-2019-27788++++</t>
  </si>
  <si>
    <t>TFEC-2019-28106++++</t>
  </si>
  <si>
    <t>TFEC-2019-27471++++</t>
  </si>
  <si>
    <t>TFEC-2019-27499++++</t>
  </si>
  <si>
    <t>TFEC-2019-28913++++</t>
  </si>
  <si>
    <t>TFEC-2019-26658++++</t>
  </si>
  <si>
    <t>TFEC-2019-27939++++</t>
  </si>
  <si>
    <t>Article ID (++++ = not registered )</t>
  </si>
  <si>
    <t>Heat/Mass Transfer Enhancement Techniques - III ++++</t>
  </si>
  <si>
    <t>Ashwani Gupta</t>
  </si>
  <si>
    <t>PANEL:</t>
  </si>
  <si>
    <t xml:space="preserve"> ++++ Not registered ++++   (Combustion, Fire and Fuels )</t>
  </si>
  <si>
    <t>keynote</t>
  </si>
  <si>
    <t xml:space="preserve"> ++++ Not registered ++++   (Multiphase Flow)</t>
  </si>
  <si>
    <t xml:space="preserve"> ++++ Not registered ++++   (Fluid FLow and Heat Transfer in Industrial and Commercial Processes and In Material Processing )</t>
  </si>
  <si>
    <t>Keynote</t>
  </si>
  <si>
    <t xml:space="preserve"> ++++ NOT Registered ++++ (Heat and Mass Transfer)</t>
  </si>
  <si>
    <t xml:space="preserve"> ++++ NOT Registered ++++ (Energy And Sustainability)</t>
  </si>
  <si>
    <t>Multiphase Flow - I</t>
  </si>
  <si>
    <t>Multiphase Flow - II</t>
  </si>
  <si>
    <t>Multiphase Flow - III</t>
  </si>
  <si>
    <t xml:space="preserve"> ++++ Not registered ++++   (Numerical Multiphase Flow)</t>
  </si>
  <si>
    <t xml:space="preserve"> ++++ Not registered ++++   (Solar Energy)</t>
  </si>
  <si>
    <t xml:space="preserve"> ++++ NOT Registered ++++ (Numerical Heat Transfer and CFD Simulations)</t>
  </si>
  <si>
    <t xml:space="preserve"> ++++ NOT Registered ++++ (Fluid Measurements and Instrumentation)</t>
  </si>
  <si>
    <t xml:space="preserve"> ++++ Not Registered ++++ (Heat/Mass Transfer in Renewable and Clean Energy Systems)</t>
  </si>
  <si>
    <t xml:space="preserve"> ++++ Not Registered +++++ (Transportation modeling tools and applications)</t>
  </si>
  <si>
    <t xml:space="preserve"> +++ Not Registered +++ (Compact Heat Exchangers )</t>
  </si>
  <si>
    <t xml:space="preserve"> ++++ NOT Registered ++++ (Electrochemical Energy Systems)</t>
  </si>
  <si>
    <t xml:space="preserve"> ++++ Not registered ++++ (Turbulent Flow)</t>
  </si>
  <si>
    <t xml:space="preserve"> ++++ Not registered ++++ (Flow Instability)</t>
  </si>
  <si>
    <t xml:space="preserve"> ++++ Not Registerd +++++ (Advanced Energy Systems )</t>
  </si>
  <si>
    <t xml:space="preserve"> +++ Not registered (HM Phase Change)</t>
  </si>
  <si>
    <t xml:space="preserve"> === Not registered +++ (Fluid Mechanics and Rheology of Nonlinear Materials and Complex Fluids )</t>
  </si>
  <si>
    <t xml:space="preserve"> ++++ Not registered +++ (Fluid Flow/Heat Transfer in Biosystems )</t>
  </si>
  <si>
    <t xml:space="preserve"> ++++ Not registered +++ (Aerospace Applications )</t>
  </si>
  <si>
    <t xml:space="preserve"> ++++ Not Registerd +++++ (Building and the Environment )</t>
  </si>
  <si>
    <t>HVAC, Buildings, and the Environment</t>
  </si>
  <si>
    <t xml:space="preserve"> ++++ Not registered ++++ (Thermal Energy Storage)</t>
  </si>
  <si>
    <t xml:space="preserve"> +++ Not Registered ++++ (Radiation Heat Transfer)</t>
  </si>
  <si>
    <t xml:space="preserve"> ++++ NOT Registered ++++ (Fundamentals in Fluid Flow and Heat/Mass and Momentum Transfer)</t>
  </si>
  <si>
    <t xml:space="preserve"> ++++ Not Registered ++++ (Refrigerants, AC and Refrigeration)</t>
  </si>
  <si>
    <t xml:space="preserve"> ==== Not Registered ==== (Computational Methods/Tools in Thermal-Fluid Systems)</t>
  </si>
  <si>
    <t>Computational Methods/Tools in Thermal-Fluid Systems - V (++++)</t>
  </si>
  <si>
    <t xml:space="preserve"> +++ (Not Registered ++++ (Experimental Methods/Tools and Instrumentation in Fluid Mechanics and Heat/Mass Transfer)</t>
  </si>
  <si>
    <t xml:space="preserve"> ==== Not Registered ++++ (Heat Pipes)</t>
  </si>
  <si>
    <t xml:space="preserve"> ++++ Not Registered ++++ (Nano and Micro Fluid Applications)</t>
  </si>
  <si>
    <t xml:space="preserve"> ++++ Not Registered +++++ (Electric, Magnetic, Flow and Thermal Phenomena in Micro and Nano-Scale Systems)</t>
  </si>
  <si>
    <t xml:space="preserve">  ++++ Not Registered (Heat Transfer and Thermal Processes in Electronics and Power Applications)</t>
  </si>
  <si>
    <t>19b</t>
  </si>
  <si>
    <t>CO2 Heat Transfer in Energy Systems and Applications</t>
  </si>
  <si>
    <t>Empty</t>
  </si>
  <si>
    <t>(1hr and 20 min)</t>
  </si>
  <si>
    <t>&lt;-- email to register for the conference on March 20 2019 - to be verified)</t>
  </si>
  <si>
    <t>Cedric Ophoff</t>
  </si>
  <si>
    <t>Ophoff</t>
  </si>
  <si>
    <t>Cedric</t>
  </si>
  <si>
    <t>Full Pap</t>
  </si>
  <si>
    <t>Ext Abs</t>
  </si>
  <si>
    <t>Presen</t>
  </si>
  <si>
    <t>Brian Vick</t>
  </si>
  <si>
    <t>&lt;-- Waiting on Registration</t>
  </si>
  <si>
    <t>Ping Wang</t>
  </si>
  <si>
    <t>Sarng Karng</t>
  </si>
  <si>
    <t>Jin-Der Lee</t>
  </si>
  <si>
    <t>M</t>
  </si>
  <si>
    <t xml:space="preserve">Hongwei Wu   </t>
  </si>
  <si>
    <t>Vaibhav Bahadur</t>
  </si>
  <si>
    <t xml:space="preserve">Onur  Ozkan </t>
  </si>
  <si>
    <t>Srinivas Garmella</t>
  </si>
  <si>
    <t>Anderson Reis</t>
  </si>
  <si>
    <t>S.A. Sherif</t>
  </si>
  <si>
    <t>Sandra Boetcher</t>
  </si>
  <si>
    <t>Jun Zhou</t>
  </si>
  <si>
    <t>Laurie A. Florio</t>
  </si>
  <si>
    <t>Eduardo Divo</t>
  </si>
  <si>
    <t>Yogendra Joshi</t>
  </si>
  <si>
    <t xml:space="preserve">Ashley Emery </t>
  </si>
  <si>
    <t>Sam Subia</t>
  </si>
  <si>
    <t xml:space="preserve">Calvin Li </t>
  </si>
  <si>
    <t>Maulik Shelat</t>
  </si>
  <si>
    <t xml:space="preserve">Patrick Oosthuizen </t>
  </si>
  <si>
    <t>Yasong Sun</t>
  </si>
  <si>
    <t>Alexander Rattner</t>
  </si>
  <si>
    <t xml:space="preserve">Khalil Khanafer </t>
  </si>
  <si>
    <t xml:space="preserve">Saptarshi Basu </t>
  </si>
  <si>
    <t>Fangyo Cao</t>
  </si>
  <si>
    <t>Jon Longtin</t>
  </si>
  <si>
    <t xml:space="preserve">Olga Kartuzova </t>
  </si>
  <si>
    <t>Hansen A Mansy</t>
  </si>
  <si>
    <t>Bob Boehm</t>
  </si>
  <si>
    <t>Christos Christos</t>
  </si>
  <si>
    <t xml:space="preserve">Saeid Vafaei </t>
  </si>
  <si>
    <t>Yaroslav Chudnovsky</t>
  </si>
  <si>
    <t xml:space="preserve"> Farzin Mashali</t>
  </si>
  <si>
    <t>Yuwen Zhang</t>
  </si>
  <si>
    <t>Stephane Zaleski</t>
  </si>
  <si>
    <t>Amy Betz</t>
  </si>
  <si>
    <t>Bob Mahan</t>
  </si>
  <si>
    <t xml:space="preserve"> Mehran Yarahmadi</t>
  </si>
  <si>
    <t>Paul TITAN</t>
  </si>
  <si>
    <t>Kevin R. Anderson</t>
  </si>
  <si>
    <t>Mario F. Trujillo</t>
  </si>
  <si>
    <t xml:space="preserve">Ri Li </t>
  </si>
  <si>
    <t>Jay Muthusamy</t>
  </si>
  <si>
    <t>Murat Parlak</t>
  </si>
  <si>
    <t>Jeff Engerer</t>
  </si>
  <si>
    <t xml:space="preserve">Chen Li </t>
  </si>
  <si>
    <t>Micah Green</t>
  </si>
  <si>
    <t>Ahmad Fakheri</t>
  </si>
  <si>
    <t>Brian Iverson</t>
  </si>
  <si>
    <t>Suad Jakirlic</t>
  </si>
  <si>
    <t>Branislav Basara </t>
  </si>
  <si>
    <t>Alex Brown</t>
  </si>
  <si>
    <t>Keynote: Mario Trujillo</t>
  </si>
  <si>
    <t>Keynote: Bob Boehm</t>
  </si>
  <si>
    <t>Keynote: Stephane Zaleski</t>
  </si>
  <si>
    <t>Keynote: Ashwani Gupta</t>
  </si>
  <si>
    <t>Keynote: Micah Green</t>
  </si>
  <si>
    <t xml:space="preserve">Fluid FLow and Heat Transfer in Industrial and Commercial Processes and In Material Processing - II </t>
  </si>
  <si>
    <t>Keynote: Suad Jakirlic and Branislav Basara </t>
  </si>
  <si>
    <t>Keynote: Ashley Emery</t>
  </si>
  <si>
    <t>Keynote: Srinivas Garimella</t>
  </si>
  <si>
    <r>
      <t>COMPUTER-AIDED WORKING FLUID DESIGN AND POWER SYSTEM OPTIMIZATION USING THE SAFT-</t>
    </r>
    <r>
      <rPr>
        <sz val="11"/>
        <color theme="0"/>
        <rFont val="Symbol"/>
        <family val="1"/>
        <charset val="2"/>
      </rPr>
      <t>G</t>
    </r>
    <r>
      <rPr>
        <sz val="11"/>
        <color theme="0"/>
        <rFont val="Calibri"/>
        <family val="2"/>
        <scheme val="minor"/>
      </rPr>
      <t xml:space="preserve"> MIE EQUATION OF STATE</t>
    </r>
  </si>
  <si>
    <t>Dated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</si>
</sst>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409]h:mm\ AM/PM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0" tint="-4.9989318521683403E-2"/>
      <name val="Calibri"/>
      <family val="2"/>
      <scheme val="minor"/>
    </font>
    <font>
      <sz val="9"/>
      <color theme="9" tint="0.39997558519241921"/>
      <name val="Calibri"/>
      <family val="2"/>
      <scheme val="minor"/>
    </font>
    <font>
      <sz val="9"/>
      <color theme="9" tint="0.59999389629810485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0"/>
      <name val="Symbol"/>
      <family val="1"/>
      <charset val="2"/>
    </font>
    <font>
      <strike/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2"/>
      <color theme="0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D838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82">
    <xf numFmtId="0" fontId="0" fillId="0" borderId="0" xfId="0"/>
    <xf numFmtId="0" fontId="2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4" borderId="0" xfId="0" applyFill="1" applyBorder="1"/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0" fontId="0" fillId="34" borderId="19" xfId="0" applyFill="1" applyBorder="1"/>
    <xf numFmtId="0" fontId="0" fillId="34" borderId="20" xfId="0" applyFill="1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19" xfId="0" applyBorder="1"/>
    <xf numFmtId="0" fontId="0" fillId="0" borderId="18" xfId="0" applyBorder="1"/>
    <xf numFmtId="0" fontId="0" fillId="0" borderId="11" xfId="0" applyBorder="1"/>
    <xf numFmtId="165" fontId="0" fillId="0" borderId="13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7" xfId="0" applyBorder="1"/>
    <xf numFmtId="0" fontId="0" fillId="34" borderId="17" xfId="0" applyFill="1" applyBorder="1"/>
    <xf numFmtId="0" fontId="0" fillId="34" borderId="11" xfId="0" applyFill="1" applyBorder="1"/>
    <xf numFmtId="165" fontId="0" fillId="34" borderId="16" xfId="0" applyNumberFormat="1" applyFill="1" applyBorder="1" applyAlignment="1">
      <alignment horizontal="center"/>
    </xf>
    <xf numFmtId="165" fontId="0" fillId="0" borderId="11" xfId="0" applyNumberFormat="1" applyBorder="1"/>
    <xf numFmtId="0" fontId="0" fillId="0" borderId="10" xfId="0" applyBorder="1"/>
    <xf numFmtId="165" fontId="0" fillId="0" borderId="12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34" borderId="14" xfId="0" applyNumberFormat="1" applyFill="1" applyBorder="1"/>
    <xf numFmtId="165" fontId="0" fillId="34" borderId="10" xfId="0" applyNumberFormat="1" applyFill="1" applyBorder="1"/>
    <xf numFmtId="0" fontId="0" fillId="34" borderId="10" xfId="0" applyFill="1" applyBorder="1"/>
    <xf numFmtId="0" fontId="0" fillId="34" borderId="15" xfId="0" applyFill="1" applyBorder="1"/>
    <xf numFmtId="165" fontId="0" fillId="0" borderId="10" xfId="0" applyNumberFormat="1" applyBorder="1"/>
    <xf numFmtId="165" fontId="0" fillId="0" borderId="14" xfId="0" applyNumberFormat="1" applyBorder="1"/>
    <xf numFmtId="0" fontId="0" fillId="34" borderId="0" xfId="0" applyFill="1" applyBorder="1" applyAlignment="1">
      <alignment horizontal="right" vertical="center"/>
    </xf>
    <xf numFmtId="0" fontId="0" fillId="34" borderId="19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left"/>
    </xf>
    <xf numFmtId="164" fontId="16" fillId="0" borderId="19" xfId="0" applyNumberFormat="1" applyFont="1" applyBorder="1" applyAlignment="1">
      <alignment vertical="center"/>
    </xf>
    <xf numFmtId="164" fontId="16" fillId="0" borderId="19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5" borderId="0" xfId="0" applyFill="1"/>
    <xf numFmtId="0" fontId="0" fillId="35" borderId="10" xfId="0" applyFill="1" applyBorder="1"/>
    <xf numFmtId="0" fontId="0" fillId="35" borderId="11" xfId="0" applyFill="1" applyBorder="1"/>
    <xf numFmtId="165" fontId="16" fillId="0" borderId="12" xfId="0" applyNumberFormat="1" applyFont="1" applyBorder="1" applyAlignment="1">
      <alignment horizontal="center"/>
    </xf>
    <xf numFmtId="165" fontId="16" fillId="0" borderId="13" xfId="0" applyNumberFormat="1" applyFont="1" applyBorder="1" applyAlignment="1">
      <alignment horizontal="center"/>
    </xf>
    <xf numFmtId="0" fontId="16" fillId="0" borderId="18" xfId="0" applyFont="1" applyBorder="1"/>
    <xf numFmtId="165" fontId="0" fillId="36" borderId="10" xfId="0" applyNumberFormat="1" applyFill="1" applyBorder="1"/>
    <xf numFmtId="165" fontId="0" fillId="36" borderId="11" xfId="0" applyNumberFormat="1" applyFill="1" applyBorder="1"/>
    <xf numFmtId="0" fontId="0" fillId="36" borderId="0" xfId="0" applyFill="1" applyAlignment="1">
      <alignment horizontal="left" vertical="center"/>
    </xf>
    <xf numFmtId="0" fontId="0" fillId="36" borderId="0" xfId="0" applyFill="1"/>
    <xf numFmtId="0" fontId="0" fillId="0" borderId="0" xfId="0" applyFill="1"/>
    <xf numFmtId="0" fontId="0" fillId="33" borderId="18" xfId="0" applyFill="1" applyBorder="1"/>
    <xf numFmtId="165" fontId="0" fillId="33" borderId="12" xfId="0" applyNumberFormat="1" applyFill="1" applyBorder="1"/>
    <xf numFmtId="165" fontId="0" fillId="33" borderId="13" xfId="0" applyNumberFormat="1" applyFill="1" applyBorder="1"/>
    <xf numFmtId="0" fontId="0" fillId="33" borderId="18" xfId="0" applyFill="1" applyBorder="1" applyAlignment="1">
      <alignment horizontal="left" vertical="center"/>
    </xf>
    <xf numFmtId="0" fontId="20" fillId="0" borderId="19" xfId="0" applyFont="1" applyBorder="1"/>
    <xf numFmtId="0" fontId="20" fillId="35" borderId="0" xfId="0" applyFont="1" applyFill="1"/>
    <xf numFmtId="0" fontId="20" fillId="0" borderId="10" xfId="0" applyFont="1" applyBorder="1" applyAlignment="1">
      <alignment horizontal="center"/>
    </xf>
    <xf numFmtId="0" fontId="20" fillId="0" borderId="18" xfId="0" applyFont="1" applyBorder="1"/>
    <xf numFmtId="0" fontId="20" fillId="0" borderId="18" xfId="0" applyFont="1" applyBorder="1" applyAlignment="1">
      <alignment horizontal="center"/>
    </xf>
    <xf numFmtId="0" fontId="20" fillId="0" borderId="20" xfId="0" applyFont="1" applyBorder="1"/>
    <xf numFmtId="165" fontId="20" fillId="0" borderId="20" xfId="0" applyNumberFormat="1" applyFont="1" applyBorder="1"/>
    <xf numFmtId="165" fontId="20" fillId="0" borderId="20" xfId="0" applyNumberFormat="1" applyFont="1" applyBorder="1" applyAlignment="1">
      <alignment horizontal="center"/>
    </xf>
    <xf numFmtId="165" fontId="20" fillId="0" borderId="0" xfId="0" applyNumberFormat="1" applyFont="1"/>
    <xf numFmtId="165" fontId="20" fillId="0" borderId="0" xfId="0" applyNumberFormat="1" applyFont="1" applyAlignment="1">
      <alignment horizontal="center"/>
    </xf>
    <xf numFmtId="0" fontId="20" fillId="34" borderId="20" xfId="0" applyFont="1" applyFill="1" applyBorder="1"/>
    <xf numFmtId="0" fontId="20" fillId="34" borderId="0" xfId="0" applyFont="1" applyFill="1" applyBorder="1"/>
    <xf numFmtId="165" fontId="20" fillId="34" borderId="0" xfId="0" applyNumberFormat="1" applyFont="1" applyFill="1" applyBorder="1"/>
    <xf numFmtId="165" fontId="20" fillId="34" borderId="0" xfId="0" applyNumberFormat="1" applyFont="1" applyFill="1" applyBorder="1" applyAlignment="1">
      <alignment horizontal="center"/>
    </xf>
    <xf numFmtId="0" fontId="20" fillId="34" borderId="19" xfId="0" applyFont="1" applyFill="1" applyBorder="1"/>
    <xf numFmtId="165" fontId="20" fillId="34" borderId="19" xfId="0" applyNumberFormat="1" applyFont="1" applyFill="1" applyBorder="1"/>
    <xf numFmtId="165" fontId="20" fillId="34" borderId="19" xfId="0" applyNumberFormat="1" applyFont="1" applyFill="1" applyBorder="1" applyAlignment="1">
      <alignment horizontal="center"/>
    </xf>
    <xf numFmtId="0" fontId="20" fillId="33" borderId="18" xfId="0" applyFont="1" applyFill="1" applyBorder="1"/>
    <xf numFmtId="165" fontId="0" fillId="0" borderId="11" xfId="0" applyNumberFormat="1" applyBorder="1" applyAlignment="1">
      <alignment horizontal="left"/>
    </xf>
    <xf numFmtId="165" fontId="0" fillId="0" borderId="17" xfId="0" applyNumberFormat="1" applyBorder="1" applyAlignment="1">
      <alignment horizontal="left"/>
    </xf>
    <xf numFmtId="0" fontId="0" fillId="37" borderId="20" xfId="0" applyFill="1" applyBorder="1"/>
    <xf numFmtId="0" fontId="20" fillId="37" borderId="20" xfId="0" applyFont="1" applyFill="1" applyBorder="1"/>
    <xf numFmtId="165" fontId="20" fillId="37" borderId="0" xfId="0" applyNumberFormat="1" applyFont="1" applyFill="1" applyBorder="1"/>
    <xf numFmtId="165" fontId="20" fillId="37" borderId="0" xfId="0" applyNumberFormat="1" applyFont="1" applyFill="1" applyBorder="1" applyAlignment="1">
      <alignment horizontal="center"/>
    </xf>
    <xf numFmtId="0" fontId="21" fillId="37" borderId="20" xfId="0" applyFont="1" applyFill="1" applyBorder="1"/>
    <xf numFmtId="0" fontId="0" fillId="37" borderId="0" xfId="0" applyFill="1" applyBorder="1" applyAlignment="1">
      <alignment horizontal="right" vertical="center"/>
    </xf>
    <xf numFmtId="0" fontId="0" fillId="37" borderId="0" xfId="0" applyFill="1" applyBorder="1"/>
    <xf numFmtId="0" fontId="20" fillId="37" borderId="0" xfId="0" applyFont="1" applyFill="1" applyBorder="1"/>
    <xf numFmtId="0" fontId="0" fillId="34" borderId="0" xfId="0" applyFill="1"/>
    <xf numFmtId="0" fontId="0" fillId="34" borderId="18" xfId="0" applyFill="1" applyBorder="1"/>
    <xf numFmtId="165" fontId="0" fillId="34" borderId="12" xfId="0" applyNumberFormat="1" applyFill="1" applyBorder="1"/>
    <xf numFmtId="165" fontId="0" fillId="34" borderId="13" xfId="0" applyNumberFormat="1" applyFill="1" applyBorder="1"/>
    <xf numFmtId="0" fontId="0" fillId="34" borderId="18" xfId="0" applyFill="1" applyBorder="1" applyAlignment="1">
      <alignment horizontal="left" vertical="center"/>
    </xf>
    <xf numFmtId="0" fontId="20" fillId="34" borderId="18" xfId="0" applyFont="1" applyFill="1" applyBorder="1"/>
    <xf numFmtId="0" fontId="20" fillId="37" borderId="20" xfId="0" applyFont="1" applyFill="1" applyBorder="1" applyAlignment="1">
      <alignment horizontal="right"/>
    </xf>
    <xf numFmtId="0" fontId="0" fillId="36" borderId="0" xfId="0" applyFill="1" applyBorder="1"/>
    <xf numFmtId="0" fontId="20" fillId="36" borderId="0" xfId="0" applyFont="1" applyFill="1" applyBorder="1"/>
    <xf numFmtId="165" fontId="20" fillId="36" borderId="0" xfId="0" applyNumberFormat="1" applyFont="1" applyFill="1" applyBorder="1"/>
    <xf numFmtId="165" fontId="20" fillId="36" borderId="0" xfId="0" applyNumberFormat="1" applyFont="1" applyFill="1" applyBorder="1" applyAlignment="1">
      <alignment horizontal="center"/>
    </xf>
    <xf numFmtId="165" fontId="0" fillId="0" borderId="12" xfId="0" applyNumberFormat="1" applyFill="1" applyBorder="1"/>
    <xf numFmtId="165" fontId="0" fillId="0" borderId="13" xfId="0" applyNumberFormat="1" applyFill="1" applyBorder="1"/>
    <xf numFmtId="0" fontId="0" fillId="0" borderId="18" xfId="0" applyFill="1" applyBorder="1" applyAlignment="1">
      <alignment horizontal="left" vertical="center"/>
    </xf>
    <xf numFmtId="0" fontId="0" fillId="0" borderId="18" xfId="0" applyFill="1" applyBorder="1"/>
    <xf numFmtId="0" fontId="20" fillId="0" borderId="0" xfId="0" applyFont="1" applyFill="1"/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5" fontId="0" fillId="0" borderId="0" xfId="0" applyNumberFormat="1" applyBorder="1"/>
    <xf numFmtId="0" fontId="0" fillId="0" borderId="20" xfId="0" applyBorder="1" applyAlignment="1">
      <alignment horizontal="right"/>
    </xf>
    <xf numFmtId="165" fontId="0" fillId="0" borderId="19" xfId="0" applyNumberFormat="1" applyBorder="1"/>
    <xf numFmtId="0" fontId="0" fillId="0" borderId="0" xfId="0" applyBorder="1"/>
    <xf numFmtId="165" fontId="0" fillId="0" borderId="12" xfId="0" applyNumberFormat="1" applyBorder="1"/>
    <xf numFmtId="165" fontId="0" fillId="0" borderId="13" xfId="0" applyNumberFormat="1" applyBorder="1" applyAlignment="1">
      <alignment horizontal="left"/>
    </xf>
    <xf numFmtId="0" fontId="0" fillId="0" borderId="18" xfId="0" applyBorder="1" applyAlignment="1">
      <alignment horizontal="left" vertical="center"/>
    </xf>
    <xf numFmtId="165" fontId="20" fillId="0" borderId="18" xfId="0" applyNumberFormat="1" applyFont="1" applyBorder="1"/>
    <xf numFmtId="165" fontId="20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165" fontId="0" fillId="0" borderId="20" xfId="0" applyNumberFormat="1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35" borderId="0" xfId="0" applyFill="1" applyAlignment="1">
      <alignment horizontal="right"/>
    </xf>
    <xf numFmtId="0" fontId="0" fillId="0" borderId="18" xfId="0" applyBorder="1" applyAlignment="1">
      <alignment horizontal="right"/>
    </xf>
    <xf numFmtId="0" fontId="0" fillId="34" borderId="20" xfId="0" applyFill="1" applyBorder="1" applyAlignment="1">
      <alignment horizontal="right"/>
    </xf>
    <xf numFmtId="0" fontId="0" fillId="34" borderId="19" xfId="0" applyFill="1" applyBorder="1" applyAlignment="1">
      <alignment horizontal="right"/>
    </xf>
    <xf numFmtId="0" fontId="0" fillId="36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34" borderId="20" xfId="0" applyFill="1" applyBorder="1" applyAlignment="1">
      <alignment horizontal="left" vertical="center"/>
    </xf>
    <xf numFmtId="0" fontId="0" fillId="37" borderId="0" xfId="0" applyFill="1" applyBorder="1" applyAlignment="1">
      <alignment horizontal="left" vertical="center"/>
    </xf>
    <xf numFmtId="0" fontId="21" fillId="34" borderId="20" xfId="0" applyFont="1" applyFill="1" applyBorder="1"/>
    <xf numFmtId="0" fontId="0" fillId="33" borderId="0" xfId="0" applyFill="1"/>
    <xf numFmtId="0" fontId="20" fillId="33" borderId="0" xfId="0" applyFont="1" applyFill="1"/>
    <xf numFmtId="0" fontId="0" fillId="0" borderId="20" xfId="0" applyFill="1" applyBorder="1" applyAlignment="1">
      <alignment horizontal="left" vertical="center"/>
    </xf>
    <xf numFmtId="0" fontId="0" fillId="0" borderId="20" xfId="0" applyFill="1" applyBorder="1"/>
    <xf numFmtId="0" fontId="0" fillId="0" borderId="0" xfId="0" applyFill="1" applyBorder="1" applyAlignment="1">
      <alignment horizontal="right" vertical="center"/>
    </xf>
    <xf numFmtId="0" fontId="0" fillId="0" borderId="0" xfId="0" applyFill="1" applyBorder="1"/>
    <xf numFmtId="0" fontId="0" fillId="0" borderId="15" xfId="0" applyBorder="1" applyAlignment="1">
      <alignment horizontal="right" vertical="center"/>
    </xf>
    <xf numFmtId="0" fontId="0" fillId="0" borderId="11" xfId="0" applyFill="1" applyBorder="1"/>
    <xf numFmtId="0" fontId="0" fillId="33" borderId="0" xfId="0" applyFill="1" applyAlignment="1">
      <alignment horizontal="right"/>
    </xf>
    <xf numFmtId="165" fontId="0" fillId="33" borderId="10" xfId="0" applyNumberFormat="1" applyFill="1" applyBorder="1"/>
    <xf numFmtId="0" fontId="0" fillId="33" borderId="11" xfId="0" applyFill="1" applyBorder="1"/>
    <xf numFmtId="165" fontId="20" fillId="33" borderId="0" xfId="0" applyNumberFormat="1" applyFont="1" applyFill="1"/>
    <xf numFmtId="165" fontId="20" fillId="33" borderId="0" xfId="0" applyNumberFormat="1" applyFont="1" applyFill="1" applyAlignment="1">
      <alignment horizontal="center"/>
    </xf>
    <xf numFmtId="0" fontId="0" fillId="33" borderId="10" xfId="0" applyFill="1" applyBorder="1"/>
    <xf numFmtId="165" fontId="0" fillId="33" borderId="11" xfId="0" applyNumberFormat="1" applyFill="1" applyBorder="1" applyAlignment="1">
      <alignment horizontal="center"/>
    </xf>
    <xf numFmtId="0" fontId="0" fillId="33" borderId="0" xfId="0" applyFill="1" applyAlignment="1">
      <alignment horizontal="right" vertical="center"/>
    </xf>
    <xf numFmtId="0" fontId="20" fillId="33" borderId="20" xfId="0" applyFont="1" applyFill="1" applyBorder="1"/>
    <xf numFmtId="0" fontId="0" fillId="33" borderId="0" xfId="0" applyFill="1" applyBorder="1"/>
    <xf numFmtId="0" fontId="0" fillId="33" borderId="0" xfId="0" applyFill="1" applyBorder="1" applyAlignment="1">
      <alignment horizontal="right"/>
    </xf>
    <xf numFmtId="0" fontId="20" fillId="33" borderId="0" xfId="0" applyFont="1" applyFill="1" applyBorder="1"/>
    <xf numFmtId="165" fontId="0" fillId="37" borderId="14" xfId="0" applyNumberFormat="1" applyFill="1" applyBorder="1"/>
    <xf numFmtId="0" fontId="0" fillId="37" borderId="17" xfId="0" applyFill="1" applyBorder="1"/>
    <xf numFmtId="165" fontId="0" fillId="37" borderId="10" xfId="0" applyNumberFormat="1" applyFill="1" applyBorder="1"/>
    <xf numFmtId="0" fontId="0" fillId="37" borderId="11" xfId="0" applyFill="1" applyBorder="1"/>
    <xf numFmtId="0" fontId="0" fillId="37" borderId="10" xfId="0" applyFill="1" applyBorder="1"/>
    <xf numFmtId="0" fontId="0" fillId="33" borderId="0" xfId="0" applyFill="1" applyAlignment="1">
      <alignment horizontal="center"/>
    </xf>
    <xf numFmtId="0" fontId="0" fillId="37" borderId="0" xfId="0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20" fillId="0" borderId="0" xfId="0" applyFont="1" applyBorder="1"/>
    <xf numFmtId="0" fontId="16" fillId="33" borderId="18" xfId="0" applyFont="1" applyFill="1" applyBorder="1" applyAlignment="1">
      <alignment horizontal="left" vertical="center"/>
    </xf>
    <xf numFmtId="0" fontId="0" fillId="36" borderId="18" xfId="0" applyFill="1" applyBorder="1"/>
    <xf numFmtId="165" fontId="0" fillId="36" borderId="12" xfId="0" applyNumberFormat="1" applyFill="1" applyBorder="1"/>
    <xf numFmtId="165" fontId="0" fillId="36" borderId="13" xfId="0" applyNumberFormat="1" applyFill="1" applyBorder="1"/>
    <xf numFmtId="0" fontId="0" fillId="36" borderId="18" xfId="0" applyFill="1" applyBorder="1" applyAlignment="1">
      <alignment horizontal="left" vertical="center"/>
    </xf>
    <xf numFmtId="0" fontId="20" fillId="36" borderId="18" xfId="0" applyFont="1" applyFill="1" applyBorder="1"/>
    <xf numFmtId="165" fontId="20" fillId="36" borderId="18" xfId="0" applyNumberFormat="1" applyFont="1" applyFill="1" applyBorder="1"/>
    <xf numFmtId="165" fontId="20" fillId="36" borderId="18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165" fontId="20" fillId="0" borderId="0" xfId="0" applyNumberFormat="1" applyFont="1" applyBorder="1" applyAlignment="1">
      <alignment horizontal="right"/>
    </xf>
    <xf numFmtId="165" fontId="20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left" vertical="center"/>
    </xf>
    <xf numFmtId="165" fontId="25" fillId="33" borderId="0" xfId="0" applyNumberFormat="1" applyFont="1" applyFill="1" applyBorder="1" applyAlignment="1">
      <alignment horizontal="right" vertical="top"/>
    </xf>
    <xf numFmtId="165" fontId="25" fillId="33" borderId="0" xfId="0" applyNumberFormat="1" applyFont="1" applyFill="1" applyBorder="1" applyAlignment="1">
      <alignment horizontal="center" vertical="top"/>
    </xf>
    <xf numFmtId="165" fontId="25" fillId="33" borderId="0" xfId="0" applyNumberFormat="1" applyFont="1" applyFill="1" applyBorder="1" applyAlignment="1">
      <alignment horizontal="left" vertical="top"/>
    </xf>
    <xf numFmtId="0" fontId="25" fillId="33" borderId="0" xfId="0" applyFont="1" applyFill="1" applyBorder="1" applyAlignment="1">
      <alignment vertical="top"/>
    </xf>
    <xf numFmtId="0" fontId="20" fillId="33" borderId="0" xfId="0" applyFont="1" applyFill="1" applyBorder="1" applyAlignment="1">
      <alignment vertical="top"/>
    </xf>
    <xf numFmtId="165" fontId="20" fillId="0" borderId="0" xfId="0" applyNumberFormat="1" applyFont="1" applyBorder="1" applyAlignment="1">
      <alignment horizontal="right" vertical="top"/>
    </xf>
    <xf numFmtId="165" fontId="20" fillId="0" borderId="0" xfId="0" applyNumberFormat="1" applyFont="1" applyBorder="1" applyAlignment="1">
      <alignment horizontal="center" vertical="top"/>
    </xf>
    <xf numFmtId="165" fontId="20" fillId="0" borderId="0" xfId="0" applyNumberFormat="1" applyFont="1" applyBorder="1" applyAlignment="1">
      <alignment horizontal="left" vertical="top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/>
    </xf>
    <xf numFmtId="165" fontId="20" fillId="0" borderId="0" xfId="0" applyNumberFormat="1" applyFont="1" applyBorder="1" applyAlignment="1">
      <alignment vertical="top"/>
    </xf>
    <xf numFmtId="165" fontId="0" fillId="33" borderId="11" xfId="0" applyNumberFormat="1" applyFill="1" applyBorder="1"/>
    <xf numFmtId="0" fontId="0" fillId="33" borderId="0" xfId="0" applyFill="1" applyAlignment="1">
      <alignment horizontal="left" vertical="center"/>
    </xf>
    <xf numFmtId="0" fontId="0" fillId="0" borderId="18" xfId="0" applyFill="1" applyBorder="1" applyAlignment="1">
      <alignment horizontal="right"/>
    </xf>
    <xf numFmtId="0" fontId="20" fillId="0" borderId="18" xfId="0" applyFont="1" applyFill="1" applyBorder="1"/>
    <xf numFmtId="0" fontId="24" fillId="38" borderId="21" xfId="0" applyFont="1" applyFill="1" applyBorder="1"/>
    <xf numFmtId="0" fontId="24" fillId="38" borderId="22" xfId="0" applyFont="1" applyFill="1" applyBorder="1"/>
    <xf numFmtId="0" fontId="20" fillId="38" borderId="22" xfId="0" applyFont="1" applyFill="1" applyBorder="1"/>
    <xf numFmtId="0" fontId="20" fillId="33" borderId="19" xfId="0" applyFont="1" applyFill="1" applyBorder="1" applyAlignment="1">
      <alignment vertical="top"/>
    </xf>
    <xf numFmtId="0" fontId="20" fillId="33" borderId="19" xfId="0" applyFont="1" applyFill="1" applyBorder="1"/>
    <xf numFmtId="165" fontId="25" fillId="33" borderId="18" xfId="0" applyNumberFormat="1" applyFont="1" applyFill="1" applyBorder="1" applyAlignment="1">
      <alignment horizontal="right" vertical="top"/>
    </xf>
    <xf numFmtId="165" fontId="25" fillId="33" borderId="18" xfId="0" applyNumberFormat="1" applyFont="1" applyFill="1" applyBorder="1" applyAlignment="1">
      <alignment horizontal="center" vertical="top"/>
    </xf>
    <xf numFmtId="165" fontId="25" fillId="33" borderId="18" xfId="0" applyNumberFormat="1" applyFont="1" applyFill="1" applyBorder="1" applyAlignment="1">
      <alignment horizontal="left" vertical="top"/>
    </xf>
    <xf numFmtId="0" fontId="25" fillId="33" borderId="18" xfId="0" applyFont="1" applyFill="1" applyBorder="1" applyAlignment="1">
      <alignment vertical="top"/>
    </xf>
    <xf numFmtId="0" fontId="20" fillId="33" borderId="18" xfId="0" applyFont="1" applyFill="1" applyBorder="1" applyAlignment="1">
      <alignment vertical="top"/>
    </xf>
    <xf numFmtId="0" fontId="20" fillId="38" borderId="22" xfId="0" applyFont="1" applyFill="1" applyBorder="1" applyAlignment="1">
      <alignment vertical="top"/>
    </xf>
    <xf numFmtId="0" fontId="25" fillId="33" borderId="18" xfId="0" applyFont="1" applyFill="1" applyBorder="1"/>
    <xf numFmtId="165" fontId="25" fillId="33" borderId="20" xfId="0" applyNumberFormat="1" applyFont="1" applyFill="1" applyBorder="1" applyAlignment="1">
      <alignment horizontal="right" vertical="top"/>
    </xf>
    <xf numFmtId="165" fontId="25" fillId="33" borderId="20" xfId="0" applyNumberFormat="1" applyFont="1" applyFill="1" applyBorder="1" applyAlignment="1">
      <alignment horizontal="center" vertical="top"/>
    </xf>
    <xf numFmtId="165" fontId="25" fillId="33" borderId="20" xfId="0" applyNumberFormat="1" applyFont="1" applyFill="1" applyBorder="1" applyAlignment="1">
      <alignment horizontal="left" vertical="top"/>
    </xf>
    <xf numFmtId="0" fontId="25" fillId="33" borderId="20" xfId="0" applyFont="1" applyFill="1" applyBorder="1" applyAlignment="1">
      <alignment vertical="top"/>
    </xf>
    <xf numFmtId="0" fontId="20" fillId="33" borderId="20" xfId="0" applyFont="1" applyFill="1" applyBorder="1" applyAlignment="1">
      <alignment vertical="top"/>
    </xf>
    <xf numFmtId="165" fontId="25" fillId="33" borderId="23" xfId="0" applyNumberFormat="1" applyFont="1" applyFill="1" applyBorder="1" applyAlignment="1">
      <alignment horizontal="right" vertical="top"/>
    </xf>
    <xf numFmtId="165" fontId="25" fillId="33" borderId="23" xfId="0" applyNumberFormat="1" applyFont="1" applyFill="1" applyBorder="1" applyAlignment="1">
      <alignment horizontal="center" vertical="top"/>
    </xf>
    <xf numFmtId="165" fontId="25" fillId="33" borderId="23" xfId="0" applyNumberFormat="1" applyFont="1" applyFill="1" applyBorder="1" applyAlignment="1">
      <alignment horizontal="left" vertical="top"/>
    </xf>
    <xf numFmtId="0" fontId="25" fillId="33" borderId="23" xfId="0" applyFont="1" applyFill="1" applyBorder="1" applyAlignment="1">
      <alignment vertical="top"/>
    </xf>
    <xf numFmtId="0" fontId="20" fillId="33" borderId="23" xfId="0" applyFont="1" applyFill="1" applyBorder="1" applyAlignment="1">
      <alignment vertical="top"/>
    </xf>
    <xf numFmtId="0" fontId="20" fillId="33" borderId="23" xfId="0" applyFont="1" applyFill="1" applyBorder="1"/>
    <xf numFmtId="165" fontId="25" fillId="33" borderId="18" xfId="0" applyNumberFormat="1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165" fontId="25" fillId="33" borderId="19" xfId="0" applyNumberFormat="1" applyFont="1" applyFill="1" applyBorder="1" applyAlignment="1">
      <alignment horizontal="right" vertical="top"/>
    </xf>
    <xf numFmtId="165" fontId="25" fillId="33" borderId="19" xfId="0" applyNumberFormat="1" applyFont="1" applyFill="1" applyBorder="1" applyAlignment="1">
      <alignment horizontal="center" vertical="top"/>
    </xf>
    <xf numFmtId="165" fontId="25" fillId="33" borderId="19" xfId="0" applyNumberFormat="1" applyFont="1" applyFill="1" applyBorder="1" applyAlignment="1">
      <alignment horizontal="left" vertical="top"/>
    </xf>
    <xf numFmtId="0" fontId="25" fillId="33" borderId="19" xfId="0" applyFont="1" applyFill="1" applyBorder="1" applyAlignment="1">
      <alignment vertical="top"/>
    </xf>
    <xf numFmtId="165" fontId="20" fillId="39" borderId="18" xfId="0" applyNumberFormat="1" applyFont="1" applyFill="1" applyBorder="1" applyAlignment="1">
      <alignment horizontal="right" vertical="top"/>
    </xf>
    <xf numFmtId="165" fontId="20" fillId="39" borderId="18" xfId="0" applyNumberFormat="1" applyFont="1" applyFill="1" applyBorder="1" applyAlignment="1">
      <alignment horizontal="center" vertical="top"/>
    </xf>
    <xf numFmtId="165" fontId="20" fillId="39" borderId="18" xfId="0" applyNumberFormat="1" applyFont="1" applyFill="1" applyBorder="1" applyAlignment="1">
      <alignment horizontal="left" vertical="top"/>
    </xf>
    <xf numFmtId="0" fontId="20" fillId="39" borderId="18" xfId="0" applyFont="1" applyFill="1" applyBorder="1" applyAlignment="1">
      <alignment vertical="top"/>
    </xf>
    <xf numFmtId="0" fontId="20" fillId="39" borderId="18" xfId="0" applyFont="1" applyFill="1" applyBorder="1"/>
    <xf numFmtId="165" fontId="25" fillId="0" borderId="0" xfId="0" applyNumberFormat="1" applyFont="1" applyBorder="1" applyAlignment="1">
      <alignment horizontal="right"/>
    </xf>
    <xf numFmtId="165" fontId="25" fillId="0" borderId="0" xfId="0" applyNumberFormat="1" applyFont="1" applyBorder="1" applyAlignment="1">
      <alignment horizontal="center" vertical="center"/>
    </xf>
    <xf numFmtId="165" fontId="25" fillId="0" borderId="0" xfId="0" applyNumberFormat="1" applyFont="1" applyBorder="1" applyAlignment="1">
      <alignment horizontal="left" vertical="center"/>
    </xf>
    <xf numFmtId="165" fontId="20" fillId="34" borderId="18" xfId="0" applyNumberFormat="1" applyFont="1" applyFill="1" applyBorder="1" applyAlignment="1">
      <alignment horizontal="right" vertical="top"/>
    </xf>
    <xf numFmtId="165" fontId="20" fillId="34" borderId="18" xfId="0" applyNumberFormat="1" applyFont="1" applyFill="1" applyBorder="1" applyAlignment="1">
      <alignment horizontal="center" vertical="top"/>
    </xf>
    <xf numFmtId="165" fontId="20" fillId="34" borderId="18" xfId="0" applyNumberFormat="1" applyFont="1" applyFill="1" applyBorder="1" applyAlignment="1">
      <alignment horizontal="left" vertical="top"/>
    </xf>
    <xf numFmtId="0" fontId="20" fillId="34" borderId="18" xfId="0" applyFont="1" applyFill="1" applyBorder="1" applyAlignment="1">
      <alignment vertical="top"/>
    </xf>
    <xf numFmtId="165" fontId="20" fillId="0" borderId="18" xfId="0" applyNumberFormat="1" applyFont="1" applyBorder="1" applyAlignment="1">
      <alignment horizontal="right" vertical="top"/>
    </xf>
    <xf numFmtId="165" fontId="20" fillId="0" borderId="18" xfId="0" applyNumberFormat="1" applyFont="1" applyBorder="1" applyAlignment="1">
      <alignment horizontal="center" vertical="top"/>
    </xf>
    <xf numFmtId="165" fontId="20" fillId="0" borderId="18" xfId="0" applyNumberFormat="1" applyFont="1" applyBorder="1" applyAlignment="1">
      <alignment horizontal="left" vertical="top"/>
    </xf>
    <xf numFmtId="0" fontId="20" fillId="0" borderId="18" xfId="0" applyFont="1" applyBorder="1" applyAlignment="1">
      <alignment vertical="top"/>
    </xf>
    <xf numFmtId="165" fontId="20" fillId="0" borderId="20" xfId="0" applyNumberFormat="1" applyFont="1" applyBorder="1" applyAlignment="1">
      <alignment horizontal="right" vertical="top"/>
    </xf>
    <xf numFmtId="165" fontId="20" fillId="0" borderId="20" xfId="0" applyNumberFormat="1" applyFont="1" applyBorder="1" applyAlignment="1">
      <alignment horizontal="center" vertical="top"/>
    </xf>
    <xf numFmtId="165" fontId="20" fillId="0" borderId="20" xfId="0" applyNumberFormat="1" applyFont="1" applyBorder="1" applyAlignment="1">
      <alignment horizontal="left" vertical="top"/>
    </xf>
    <xf numFmtId="0" fontId="20" fillId="0" borderId="20" xfId="0" applyFont="1" applyBorder="1" applyAlignment="1">
      <alignment vertical="top"/>
    </xf>
    <xf numFmtId="0" fontId="27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20" fillId="0" borderId="0" xfId="0" applyFont="1" applyBorder="1" applyAlignment="1">
      <alignment horizontal="center" vertical="top" wrapText="1"/>
    </xf>
    <xf numFmtId="0" fontId="29" fillId="37" borderId="0" xfId="0" applyFont="1" applyFill="1" applyBorder="1"/>
    <xf numFmtId="0" fontId="30" fillId="37" borderId="0" xfId="0" applyFont="1" applyFill="1" applyBorder="1"/>
    <xf numFmtId="0" fontId="31" fillId="37" borderId="0" xfId="0" applyFont="1" applyFill="1" applyBorder="1"/>
    <xf numFmtId="0" fontId="0" fillId="34" borderId="15" xfId="0" applyFill="1" applyBorder="1" applyAlignment="1">
      <alignment horizontal="right" vertical="center"/>
    </xf>
    <xf numFmtId="0" fontId="0" fillId="37" borderId="20" xfId="0" applyFill="1" applyBorder="1" applyAlignment="1">
      <alignment horizontal="right"/>
    </xf>
    <xf numFmtId="0" fontId="0" fillId="37" borderId="0" xfId="0" applyFill="1" applyBorder="1" applyAlignment="1">
      <alignment horizontal="right"/>
    </xf>
    <xf numFmtId="165" fontId="0" fillId="34" borderId="11" xfId="0" applyNumberFormat="1" applyFill="1" applyBorder="1" applyAlignment="1">
      <alignment horizontal="center"/>
    </xf>
    <xf numFmtId="164" fontId="24" fillId="38" borderId="21" xfId="0" applyNumberFormat="1" applyFont="1" applyFill="1" applyBorder="1" applyAlignment="1">
      <alignment horizontal="left" vertical="center"/>
    </xf>
    <xf numFmtId="164" fontId="24" fillId="38" borderId="22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165" fontId="20" fillId="0" borderId="20" xfId="0" applyNumberFormat="1" applyFont="1" applyBorder="1" applyAlignment="1">
      <alignment horizontal="right" vertical="top"/>
    </xf>
    <xf numFmtId="165" fontId="20" fillId="0" borderId="19" xfId="0" applyNumberFormat="1" applyFont="1" applyBorder="1" applyAlignment="1">
      <alignment horizontal="right" vertical="top"/>
    </xf>
    <xf numFmtId="165" fontId="20" fillId="0" borderId="20" xfId="0" applyNumberFormat="1" applyFont="1" applyBorder="1" applyAlignment="1">
      <alignment horizontal="center" vertical="top"/>
    </xf>
    <xf numFmtId="165" fontId="20" fillId="0" borderId="19" xfId="0" applyNumberFormat="1" applyFont="1" applyBorder="1" applyAlignment="1">
      <alignment horizontal="center" vertical="top"/>
    </xf>
    <xf numFmtId="165" fontId="20" fillId="0" borderId="20" xfId="0" applyNumberFormat="1" applyFont="1" applyBorder="1" applyAlignment="1">
      <alignment horizontal="left" vertical="top"/>
    </xf>
    <xf numFmtId="165" fontId="20" fillId="0" borderId="19" xfId="0" applyNumberFormat="1" applyFont="1" applyBorder="1" applyAlignment="1">
      <alignment horizontal="left" vertical="top"/>
    </xf>
    <xf numFmtId="1" fontId="20" fillId="0" borderId="20" xfId="0" applyNumberFormat="1" applyFont="1" applyBorder="1" applyAlignment="1">
      <alignment horizontal="center" vertical="top" wrapText="1"/>
    </xf>
    <xf numFmtId="1" fontId="20" fillId="0" borderId="19" xfId="0" applyNumberFormat="1" applyFont="1" applyBorder="1" applyAlignment="1">
      <alignment horizontal="center" vertical="top" wrapText="1"/>
    </xf>
    <xf numFmtId="165" fontId="20" fillId="0" borderId="0" xfId="0" applyNumberFormat="1" applyFont="1" applyBorder="1" applyAlignment="1">
      <alignment horizontal="right" vertical="top"/>
    </xf>
    <xf numFmtId="165" fontId="20" fillId="0" borderId="0" xfId="0" applyNumberFormat="1" applyFont="1" applyBorder="1" applyAlignment="1">
      <alignment horizontal="center" vertical="top"/>
    </xf>
    <xf numFmtId="165" fontId="20" fillId="0" borderId="0" xfId="0" applyNumberFormat="1" applyFont="1" applyBorder="1" applyAlignment="1">
      <alignment horizontal="left" vertical="top"/>
    </xf>
    <xf numFmtId="1" fontId="20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left"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/>
    </xf>
    <xf numFmtId="0" fontId="20" fillId="0" borderId="19" xfId="0" applyFont="1" applyBorder="1" applyAlignment="1">
      <alignment horizontal="center" vertical="top"/>
    </xf>
    <xf numFmtId="0" fontId="25" fillId="0" borderId="24" xfId="0" applyFont="1" applyBorder="1" applyAlignment="1">
      <alignment horizontal="left"/>
    </xf>
    <xf numFmtId="0" fontId="26" fillId="0" borderId="19" xfId="0" applyFont="1" applyBorder="1" applyAlignment="1">
      <alignment horizontal="center" vertical="top" wrapText="1"/>
    </xf>
    <xf numFmtId="164" fontId="16" fillId="0" borderId="19" xfId="0" applyNumberFormat="1" applyFont="1" applyBorder="1" applyAlignment="1">
      <alignment horizontal="left" vertical="center"/>
    </xf>
    <xf numFmtId="0" fontId="17" fillId="0" borderId="0" xfId="0" applyFont="1" applyFill="1"/>
    <xf numFmtId="16" fontId="17" fillId="0" borderId="0" xfId="0" applyNumberFormat="1" applyFont="1" applyFill="1"/>
    <xf numFmtId="0" fontId="32" fillId="0" borderId="0" xfId="0" applyFont="1" applyFill="1"/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right"/>
    </xf>
    <xf numFmtId="0" fontId="34" fillId="0" borderId="0" xfId="0" applyFont="1" applyFill="1"/>
    <xf numFmtId="0" fontId="35" fillId="0" borderId="0" xfId="0" applyFont="1" applyFill="1"/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14" fontId="25" fillId="0" borderId="0" xfId="0" applyNumberFormat="1" applyFont="1" applyBorder="1" applyAlignment="1">
      <alignment horizontal="center"/>
    </xf>
    <xf numFmtId="14" fontId="25" fillId="0" borderId="0" xfId="0" applyNumberFormat="1" applyFont="1" applyBorder="1" applyAlignment="1">
      <alignment horizontal="right"/>
    </xf>
  </cellXfs>
  <cellStyles count="2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D8383"/>
      <color rgb="FF305496"/>
      <color rgb="FFCC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tabSelected="1" zoomScale="60" zoomScaleNormal="60" workbookViewId="0">
      <selection activeCell="Q2" sqref="Q2"/>
    </sheetView>
  </sheetViews>
  <sheetFormatPr defaultColWidth="9.1328125" defaultRowHeight="11.65" x14ac:dyDescent="0.35"/>
  <cols>
    <col min="1" max="1" width="10.265625" style="151" customWidth="1"/>
    <col min="2" max="2" width="1.73046875" style="151" customWidth="1"/>
    <col min="3" max="3" width="9.1328125" style="151"/>
    <col min="4" max="4" width="7.265625" style="151" customWidth="1"/>
    <col min="5" max="5" width="7.59765625" style="151" customWidth="1"/>
    <col min="6" max="6" width="8.59765625" style="151" customWidth="1"/>
    <col min="7" max="16" width="15.73046875" style="151" customWidth="1"/>
    <col min="17" max="17" width="13.1328125" style="151" customWidth="1"/>
    <col min="18" max="16384" width="9.1328125" style="151"/>
  </cols>
  <sheetData>
    <row r="1" spans="1:18" ht="12" thickBot="1" x14ac:dyDescent="0.4">
      <c r="D1" s="151" t="s">
        <v>19</v>
      </c>
      <c r="G1" s="160" t="s">
        <v>6</v>
      </c>
      <c r="H1" s="160" t="s">
        <v>6</v>
      </c>
      <c r="I1" s="160" t="s">
        <v>6</v>
      </c>
      <c r="J1" s="160" t="s">
        <v>6</v>
      </c>
      <c r="K1" s="160" t="s">
        <v>6</v>
      </c>
      <c r="L1" s="160" t="s">
        <v>6</v>
      </c>
      <c r="M1" s="160" t="s">
        <v>6</v>
      </c>
      <c r="N1" s="160" t="s">
        <v>6</v>
      </c>
      <c r="O1" s="160" t="s">
        <v>6</v>
      </c>
      <c r="P1" s="160" t="s">
        <v>6</v>
      </c>
      <c r="Q1" s="281" t="s">
        <v>2258</v>
      </c>
      <c r="R1" s="280">
        <v>43548</v>
      </c>
    </row>
    <row r="2" spans="1:18" ht="12" thickTop="1" x14ac:dyDescent="0.35">
      <c r="A2" s="244">
        <f>A7-1</f>
        <v>43569</v>
      </c>
      <c r="B2" s="244"/>
      <c r="C2" s="244"/>
      <c r="D2" s="244"/>
      <c r="E2" s="244"/>
      <c r="F2" s="180"/>
      <c r="G2" s="160" t="s">
        <v>1691</v>
      </c>
      <c r="H2" s="160" t="s">
        <v>1691</v>
      </c>
      <c r="I2" s="160" t="s">
        <v>1691</v>
      </c>
      <c r="J2" s="160" t="s">
        <v>1691</v>
      </c>
      <c r="K2" s="160" t="s">
        <v>1691</v>
      </c>
      <c r="L2" s="160" t="s">
        <v>1691</v>
      </c>
      <c r="M2" s="160" t="s">
        <v>1691</v>
      </c>
      <c r="N2" s="160" t="s">
        <v>1691</v>
      </c>
      <c r="O2" s="160" t="s">
        <v>1691</v>
      </c>
      <c r="P2" s="160" t="s">
        <v>1691</v>
      </c>
      <c r="Q2" s="160"/>
    </row>
    <row r="3" spans="1:18" x14ac:dyDescent="0.35">
      <c r="A3" s="214">
        <f>A10+TIME(0,45,0)</f>
        <v>0.39583333333333337</v>
      </c>
      <c r="B3" s="215" t="s">
        <v>1690</v>
      </c>
      <c r="C3" s="216">
        <f>C5</f>
        <v>0.70833333333333337</v>
      </c>
      <c r="D3" s="216"/>
      <c r="E3" s="262" t="s">
        <v>1689</v>
      </c>
      <c r="F3" s="262"/>
      <c r="G3" s="262"/>
      <c r="H3" s="160">
        <v>2</v>
      </c>
      <c r="I3" s="160">
        <f t="shared" ref="I3:P3" si="0">H3+1</f>
        <v>3</v>
      </c>
      <c r="J3" s="160">
        <v>4</v>
      </c>
      <c r="K3" s="160">
        <f t="shared" si="0"/>
        <v>5</v>
      </c>
      <c r="L3" s="160">
        <f t="shared" si="0"/>
        <v>6</v>
      </c>
      <c r="M3" s="160">
        <f t="shared" si="0"/>
        <v>7</v>
      </c>
      <c r="N3" s="160">
        <f t="shared" si="0"/>
        <v>8</v>
      </c>
      <c r="O3" s="160">
        <f t="shared" si="0"/>
        <v>9</v>
      </c>
      <c r="P3" s="160">
        <f t="shared" si="0"/>
        <v>10</v>
      </c>
      <c r="Q3" s="160"/>
    </row>
    <row r="4" spans="1:18" x14ac:dyDescent="0.35">
      <c r="A4" s="214">
        <v>0.54166666666666663</v>
      </c>
      <c r="B4" s="215" t="s">
        <v>1690</v>
      </c>
      <c r="C4" s="216">
        <f>A4+TIME(2,0,0)</f>
        <v>0.625</v>
      </c>
      <c r="D4" s="216"/>
      <c r="E4" s="262" t="s">
        <v>0</v>
      </c>
      <c r="F4" s="262"/>
      <c r="G4" s="262"/>
      <c r="H4" s="262"/>
    </row>
    <row r="5" spans="1:18" x14ac:dyDescent="0.35">
      <c r="A5" s="214">
        <f>C4</f>
        <v>0.625</v>
      </c>
      <c r="B5" s="215" t="s">
        <v>1690</v>
      </c>
      <c r="C5" s="216">
        <f>A5+TIME(2,0,0)</f>
        <v>0.70833333333333337</v>
      </c>
      <c r="D5" s="216"/>
      <c r="E5" s="262" t="s">
        <v>1</v>
      </c>
      <c r="F5" s="262"/>
      <c r="G5" s="262"/>
      <c r="H5" s="262"/>
    </row>
    <row r="6" spans="1:18" ht="12" thickBot="1" x14ac:dyDescent="0.4">
      <c r="A6" s="214">
        <f>C5+TIME(1,0,0)</f>
        <v>0.75</v>
      </c>
      <c r="B6" s="215" t="s">
        <v>1690</v>
      </c>
      <c r="C6" s="216">
        <f>A6+TIME(2,0,0)</f>
        <v>0.83333333333333337</v>
      </c>
      <c r="D6" s="216"/>
      <c r="E6" s="266" t="s">
        <v>3</v>
      </c>
      <c r="F6" s="266"/>
      <c r="G6" s="266"/>
      <c r="H6" s="266"/>
    </row>
    <row r="7" spans="1:18" ht="12" thickTop="1" x14ac:dyDescent="0.35">
      <c r="A7" s="245">
        <f>Monday!C1</f>
        <v>43570</v>
      </c>
      <c r="B7" s="245"/>
      <c r="C7" s="245"/>
      <c r="D7" s="245"/>
      <c r="E7" s="245"/>
      <c r="F7" s="181"/>
      <c r="G7" s="182"/>
      <c r="H7" s="182"/>
      <c r="I7" s="182"/>
      <c r="J7" s="182"/>
      <c r="K7" s="182"/>
      <c r="L7" s="182"/>
      <c r="M7" s="182"/>
      <c r="N7" s="182"/>
      <c r="O7" s="182"/>
      <c r="P7" s="182"/>
    </row>
    <row r="8" spans="1:18" x14ac:dyDescent="0.35">
      <c r="A8" s="164">
        <f>Monday!C4</f>
        <v>0.34375</v>
      </c>
      <c r="B8" s="165" t="s">
        <v>1690</v>
      </c>
      <c r="C8" s="166">
        <f>Monday!D4</f>
        <v>0.35416666666666669</v>
      </c>
      <c r="D8" s="166"/>
      <c r="E8" s="167" t="str">
        <f>Monday!E4</f>
        <v xml:space="preserve">Welcome to TFEC 2019 - Provost of UNLV </v>
      </c>
      <c r="F8" s="168"/>
      <c r="G8" s="168"/>
      <c r="H8" s="168"/>
      <c r="I8" s="168"/>
      <c r="J8" s="142"/>
      <c r="K8" s="142"/>
      <c r="L8" s="142"/>
      <c r="M8" s="142"/>
      <c r="N8" s="142"/>
      <c r="O8" s="142"/>
      <c r="P8" s="142"/>
    </row>
    <row r="9" spans="1:18" x14ac:dyDescent="0.35">
      <c r="A9" s="164">
        <f>Monday!C5</f>
        <v>0.35416666666666669</v>
      </c>
      <c r="B9" s="165" t="s">
        <v>1690</v>
      </c>
      <c r="C9" s="166">
        <f>Monday!D5</f>
        <v>0.36458333333333337</v>
      </c>
      <c r="D9" s="166"/>
      <c r="E9" s="167" t="s">
        <v>1702</v>
      </c>
      <c r="F9" s="168"/>
      <c r="G9" s="168"/>
      <c r="H9" s="168"/>
      <c r="I9" s="168"/>
      <c r="J9" s="142"/>
      <c r="K9" s="142"/>
      <c r="L9" s="142"/>
      <c r="M9" s="142"/>
      <c r="N9" s="142"/>
      <c r="O9" s="142"/>
      <c r="P9" s="142"/>
    </row>
    <row r="10" spans="1:18" x14ac:dyDescent="0.35">
      <c r="A10" s="205">
        <f>Monday!C6</f>
        <v>0.36458333333333337</v>
      </c>
      <c r="B10" s="206" t="s">
        <v>1690</v>
      </c>
      <c r="C10" s="207">
        <f>Monday!D6</f>
        <v>0.40625000000000006</v>
      </c>
      <c r="D10" s="207" t="s">
        <v>1694</v>
      </c>
      <c r="E10" s="208" t="s">
        <v>1662</v>
      </c>
      <c r="F10" s="208"/>
      <c r="G10" s="208"/>
      <c r="H10" s="183"/>
      <c r="I10" s="183"/>
      <c r="J10" s="184"/>
      <c r="K10" s="184"/>
      <c r="L10" s="184"/>
      <c r="M10" s="184"/>
      <c r="N10" s="184"/>
      <c r="O10" s="184"/>
      <c r="P10" s="184"/>
    </row>
    <row r="11" spans="1:18" ht="15" customHeight="1" x14ac:dyDescent="0.35">
      <c r="A11" s="221">
        <f>Monday!C7</f>
        <v>0.40625000000000006</v>
      </c>
      <c r="B11" s="222" t="s">
        <v>1690</v>
      </c>
      <c r="C11" s="223">
        <f>Monday!D7</f>
        <v>0.41666666666666674</v>
      </c>
      <c r="D11" s="223"/>
      <c r="E11" s="224" t="str">
        <f>Monday!E7</f>
        <v>Break to grab coffee and walk to sessions</v>
      </c>
      <c r="F11" s="224"/>
      <c r="G11" s="224"/>
      <c r="H11" s="224"/>
      <c r="I11" s="224"/>
      <c r="J11" s="57"/>
      <c r="K11" s="57"/>
      <c r="L11" s="57"/>
      <c r="M11" s="57"/>
      <c r="N11" s="57"/>
      <c r="O11" s="57"/>
      <c r="P11" s="57"/>
    </row>
    <row r="12" spans="1:18" ht="29.1" customHeight="1" x14ac:dyDescent="0.35">
      <c r="A12" s="258">
        <f>Monday!C8</f>
        <v>0.41666666666666674</v>
      </c>
      <c r="B12" s="259" t="s">
        <v>1690</v>
      </c>
      <c r="C12" s="260">
        <f>Monday!D14</f>
        <v>0.4791666666666668</v>
      </c>
      <c r="D12" s="261" t="s">
        <v>1695</v>
      </c>
      <c r="E12" s="246" t="s">
        <v>4</v>
      </c>
      <c r="F12" s="246"/>
      <c r="G12" s="247" t="str">
        <f>Monday!E8</f>
        <v>Micro/Nano Heat/Mass Transfer</v>
      </c>
      <c r="H12" s="247" t="str">
        <f>Monday!E15</f>
        <v>Refrigerants, AC and Refrigeration - I</v>
      </c>
      <c r="I12" s="248" t="str">
        <f>Monday!E22</f>
        <v>PANEL: Education - Military leaders</v>
      </c>
      <c r="J12" s="204" t="s">
        <v>2256</v>
      </c>
      <c r="K12" s="247" t="str">
        <f>Monday!E36</f>
        <v>Compact Heat Exchangers</v>
      </c>
      <c r="L12" s="247" t="str">
        <f>Monday!E43</f>
        <v>Numerical Multiphase flow</v>
      </c>
      <c r="M12" s="247" t="str">
        <f>Monday!E50</f>
        <v>Fluid Flow and Heat Transfer in Industrial and Commercial Processes and Material Processing - I</v>
      </c>
      <c r="N12" s="247" t="str">
        <f>Monday!E57</f>
        <v xml:space="preserve">Combustion, Fire, Fuel - I </v>
      </c>
      <c r="O12" s="247" t="str">
        <f>Monday!E64</f>
        <v>Fluid Flow/Heat Transfer in Biosystems</v>
      </c>
      <c r="P12" s="247" t="str">
        <f>Monday!E71</f>
        <v>Fluid Measurements and Instrumentation - I</v>
      </c>
      <c r="Q12" s="173"/>
    </row>
    <row r="13" spans="1:18" ht="29.1" customHeight="1" x14ac:dyDescent="0.35">
      <c r="A13" s="258"/>
      <c r="B13" s="259"/>
      <c r="C13" s="260"/>
      <c r="D13" s="261"/>
      <c r="E13" s="246"/>
      <c r="F13" s="246"/>
      <c r="G13" s="247"/>
      <c r="H13" s="247"/>
      <c r="I13" s="248"/>
      <c r="J13" s="173" t="s">
        <v>10</v>
      </c>
      <c r="K13" s="247"/>
      <c r="L13" s="247"/>
      <c r="M13" s="247"/>
      <c r="N13" s="247"/>
      <c r="O13" s="247"/>
      <c r="P13" s="247"/>
      <c r="Q13" s="173"/>
    </row>
    <row r="14" spans="1:18" x14ac:dyDescent="0.35">
      <c r="A14" s="217">
        <f>Monday!C78</f>
        <v>0.48958333333333348</v>
      </c>
      <c r="B14" s="218" t="s">
        <v>1690</v>
      </c>
      <c r="C14" s="219">
        <f>Monday!D78</f>
        <v>0.54166666666666685</v>
      </c>
      <c r="D14" s="219"/>
      <c r="E14" s="220" t="str">
        <f>Monday!E78</f>
        <v>Lunch Break</v>
      </c>
      <c r="F14" s="220"/>
      <c r="G14" s="220"/>
      <c r="H14" s="220"/>
      <c r="I14" s="220"/>
      <c r="J14" s="87"/>
      <c r="K14" s="87"/>
      <c r="L14" s="87"/>
      <c r="M14" s="87"/>
      <c r="N14" s="87"/>
      <c r="O14" s="87"/>
      <c r="P14" s="87"/>
    </row>
    <row r="15" spans="1:18" ht="23.25" x14ac:dyDescent="0.35">
      <c r="A15" s="185">
        <f>Monday!C79</f>
        <v>0.54166666666666685</v>
      </c>
      <c r="B15" s="186" t="s">
        <v>1690</v>
      </c>
      <c r="C15" s="187">
        <f>Monday!D79</f>
        <v>0.59722222222222243</v>
      </c>
      <c r="D15" s="203" t="s">
        <v>2186</v>
      </c>
      <c r="E15" s="188" t="str">
        <f>Monday!E79</f>
        <v>TEC talks session</v>
      </c>
      <c r="F15" s="189"/>
      <c r="G15" s="189"/>
      <c r="H15" s="189"/>
      <c r="I15" s="189"/>
      <c r="J15" s="71"/>
      <c r="K15" s="71"/>
      <c r="L15" s="71"/>
      <c r="M15" s="71"/>
      <c r="N15" s="71"/>
      <c r="O15" s="71"/>
      <c r="P15" s="71"/>
    </row>
    <row r="16" spans="1:18" x14ac:dyDescent="0.35">
      <c r="A16" s="221">
        <f>Monday!C81</f>
        <v>0.59722222222222243</v>
      </c>
      <c r="B16" s="222" t="s">
        <v>1690</v>
      </c>
      <c r="C16" s="223">
        <f>Monday!D81</f>
        <v>0.60416666666666685</v>
      </c>
      <c r="D16" s="223"/>
      <c r="E16" s="224" t="str">
        <f>Monday!E81</f>
        <v>Break to walk to sessions</v>
      </c>
      <c r="F16" s="224"/>
      <c r="G16" s="224"/>
      <c r="H16" s="224"/>
      <c r="I16" s="224"/>
      <c r="J16" s="57"/>
      <c r="K16" s="57"/>
      <c r="L16" s="57"/>
      <c r="M16" s="57"/>
      <c r="N16" s="57"/>
      <c r="O16" s="57"/>
      <c r="P16" s="57"/>
    </row>
    <row r="17" spans="1:16" ht="29.1" customHeight="1" x14ac:dyDescent="0.35">
      <c r="A17" s="258">
        <f>Monday!C82</f>
        <v>0.60416666666666685</v>
      </c>
      <c r="B17" s="259" t="s">
        <v>1690</v>
      </c>
      <c r="C17" s="260">
        <f>Monday!D88</f>
        <v>0.66666666666666663</v>
      </c>
      <c r="D17" s="261" t="s">
        <v>1695</v>
      </c>
      <c r="E17" s="246" t="s">
        <v>4</v>
      </c>
      <c r="F17" s="246"/>
      <c r="G17" s="247" t="str">
        <f>Monday!E82</f>
        <v xml:space="preserve">Multiphase Flow - II  </v>
      </c>
      <c r="H17" s="247" t="str">
        <f>Monday!E89</f>
        <v>Heat/Mass Transfer Enhancement Techniques - I</v>
      </c>
      <c r="I17" s="248" t="str">
        <f>Monday!E96</f>
        <v>PANEL: Thermal Fluids Engineering Research: Trends, Challenges, and Opportunities</v>
      </c>
      <c r="J17" s="204" t="s">
        <v>2248</v>
      </c>
      <c r="K17" s="247" t="str">
        <f>Monday!E110</f>
        <v>Heat/Mass Transfer Enhancement Techniques - II</v>
      </c>
      <c r="L17" s="247" t="str">
        <f>Monday!E117</f>
        <v>Fundamentals in Fluid Flow and Heat/Mass and Momentum Transfer - I</v>
      </c>
      <c r="M17" s="247" t="str">
        <f>Monday!E124</f>
        <v>Computational Methods/Tools in Thermal-Fluid Systems - I</v>
      </c>
      <c r="N17" s="247" t="str">
        <f>Monday!E131</f>
        <v>HVAC, Buildings, and the Environment</v>
      </c>
      <c r="O17" s="247" t="str">
        <f>Monday!E138</f>
        <v>Computational Methods/Tools in Thermal-Fluid Systems - II</v>
      </c>
      <c r="P17" s="247" t="str">
        <f>Monday!E145</f>
        <v>Thermal Energy Storage - I</v>
      </c>
    </row>
    <row r="18" spans="1:16" ht="29.1" customHeight="1" x14ac:dyDescent="0.35">
      <c r="A18" s="251"/>
      <c r="B18" s="253"/>
      <c r="C18" s="255"/>
      <c r="D18" s="257"/>
      <c r="E18" s="265"/>
      <c r="F18" s="265"/>
      <c r="G18" s="249"/>
      <c r="H18" s="249"/>
      <c r="I18" s="267"/>
      <c r="J18" s="231" t="s">
        <v>166</v>
      </c>
      <c r="K18" s="249"/>
      <c r="L18" s="249"/>
      <c r="M18" s="249"/>
      <c r="N18" s="249"/>
      <c r="O18" s="249"/>
      <c r="P18" s="249"/>
    </row>
    <row r="19" spans="1:16" x14ac:dyDescent="0.35">
      <c r="A19" s="221">
        <f>Monday!C152</f>
        <v>0.66666666666666663</v>
      </c>
      <c r="B19" s="222" t="s">
        <v>1690</v>
      </c>
      <c r="C19" s="223">
        <f>Monday!D152</f>
        <v>0.67708333333333326</v>
      </c>
      <c r="D19" s="223"/>
      <c r="E19" s="224" t="str">
        <f>Monday!E152</f>
        <v>Refreshment break</v>
      </c>
      <c r="F19" s="224"/>
      <c r="G19" s="224"/>
      <c r="H19" s="224"/>
      <c r="I19" s="224"/>
      <c r="J19" s="57"/>
      <c r="K19" s="57"/>
      <c r="L19" s="57"/>
      <c r="M19" s="57"/>
      <c r="N19" s="57"/>
      <c r="O19" s="57"/>
      <c r="P19" s="57"/>
    </row>
    <row r="20" spans="1:16" ht="29.1" customHeight="1" x14ac:dyDescent="0.35">
      <c r="A20" s="250">
        <f>Monday!C154</f>
        <v>0.67708333333333326</v>
      </c>
      <c r="B20" s="252" t="s">
        <v>1690</v>
      </c>
      <c r="C20" s="254">
        <f>Monday!D160</f>
        <v>0.73958333333333304</v>
      </c>
      <c r="D20" s="256" t="s">
        <v>1695</v>
      </c>
      <c r="E20" s="264" t="s">
        <v>4</v>
      </c>
      <c r="F20" s="264"/>
      <c r="G20" s="263" t="str">
        <f>Monday!E154</f>
        <v>Fluid Flow/Heat Transfer in Biosystems</v>
      </c>
      <c r="H20" s="263" t="str">
        <f>Monday!E161</f>
        <v>Multiphase Flow - III</v>
      </c>
      <c r="I20" s="263" t="str">
        <f>Monday!E168</f>
        <v>Computational Methods/Tools in Thermal-Fluid Systems - III</v>
      </c>
      <c r="J20" s="232" t="s">
        <v>2249</v>
      </c>
      <c r="K20" s="263" t="str">
        <f>Monday!E182</f>
        <v>Experimental Methods/Tools and Instrumentation in Fluid Mechanics and Heat/Mass Transfer - II</v>
      </c>
      <c r="L20" s="263" t="str">
        <f>Monday!E189</f>
        <v>Turbulent Flows</v>
      </c>
      <c r="M20" s="263" t="str">
        <f>Monday!E196</f>
        <v>Transportation modeling tools and applications</v>
      </c>
      <c r="N20" s="263" t="str">
        <f>Monday!E203</f>
        <v>Electrochemical Energy Systems</v>
      </c>
      <c r="O20" s="263" t="str">
        <f>Monday!E210</f>
        <v>Computational Methods/Tools in Thermal-Fluid Systems - VI</v>
      </c>
      <c r="P20" s="263" t="str">
        <f>Monday!E217</f>
        <v>Experimental Methods/Tools and Instrumentation in Fluid Mechanics and Heat/Mass Transfer - III</v>
      </c>
    </row>
    <row r="21" spans="1:16" ht="29.1" customHeight="1" x14ac:dyDescent="0.35">
      <c r="A21" s="251"/>
      <c r="B21" s="253"/>
      <c r="C21" s="255"/>
      <c r="D21" s="257"/>
      <c r="E21" s="265"/>
      <c r="F21" s="265"/>
      <c r="G21" s="249"/>
      <c r="H21" s="249"/>
      <c r="I21" s="249"/>
      <c r="J21" s="231" t="s">
        <v>243</v>
      </c>
      <c r="K21" s="249"/>
      <c r="L21" s="249"/>
      <c r="M21" s="249"/>
      <c r="N21" s="249"/>
      <c r="O21" s="249"/>
      <c r="P21" s="249"/>
    </row>
    <row r="22" spans="1:16" x14ac:dyDescent="0.35">
      <c r="A22" s="169">
        <f>Monday!C224</f>
        <v>0.73958333333333304</v>
      </c>
      <c r="B22" s="170" t="s">
        <v>1690</v>
      </c>
      <c r="C22" s="171">
        <f>Monday!D224</f>
        <v>0.74999999999999967</v>
      </c>
      <c r="D22" s="171"/>
      <c r="E22" s="172" t="str">
        <f>Monday!E224</f>
        <v>Refreshment break</v>
      </c>
      <c r="F22" s="172"/>
      <c r="G22" s="172"/>
      <c r="H22" s="172"/>
      <c r="I22" s="172"/>
    </row>
    <row r="23" spans="1:16" x14ac:dyDescent="0.35">
      <c r="A23" s="169">
        <f>Monday!C232</f>
        <v>0.74999999999999967</v>
      </c>
      <c r="B23" s="170" t="s">
        <v>1690</v>
      </c>
      <c r="C23" s="171">
        <f>Monday!D232</f>
        <v>0.83333333333333304</v>
      </c>
      <c r="D23" s="171"/>
      <c r="E23" s="172" t="str">
        <f>Monday!E232</f>
        <v>Exhibition and Networking</v>
      </c>
      <c r="F23" s="172"/>
      <c r="G23" s="172"/>
      <c r="H23" s="172"/>
      <c r="I23" s="172"/>
    </row>
    <row r="24" spans="1:16" x14ac:dyDescent="0.35">
      <c r="A24" s="169">
        <f>Monday!C233</f>
        <v>0.87499999999999967</v>
      </c>
      <c r="B24" s="170" t="s">
        <v>1690</v>
      </c>
      <c r="C24" s="171">
        <f>Monday!D233</f>
        <v>0.93749999999999967</v>
      </c>
      <c r="D24" s="171"/>
      <c r="E24" s="174" t="str">
        <f>Monday!E233</f>
        <v>High Roller (Optional, tickets: $25)</v>
      </c>
      <c r="F24" s="172"/>
      <c r="G24" s="172"/>
      <c r="H24" s="172"/>
      <c r="I24" s="172"/>
    </row>
    <row r="25" spans="1:16" ht="12" thickBot="1" x14ac:dyDescent="0.4">
      <c r="A25" s="170"/>
      <c r="B25" s="175"/>
      <c r="C25" s="170"/>
      <c r="D25" s="170"/>
      <c r="E25" s="172"/>
      <c r="F25" s="172"/>
      <c r="G25" s="172"/>
      <c r="H25" s="172"/>
      <c r="I25" s="172"/>
    </row>
    <row r="26" spans="1:16" ht="12" thickTop="1" x14ac:dyDescent="0.35">
      <c r="A26" s="245">
        <f>Tuesday!C1</f>
        <v>43571</v>
      </c>
      <c r="B26" s="245"/>
      <c r="C26" s="245"/>
      <c r="D26" s="245"/>
      <c r="E26" s="245"/>
      <c r="F26" s="190"/>
      <c r="G26" s="190"/>
      <c r="H26" s="190"/>
      <c r="I26" s="190"/>
      <c r="J26" s="182"/>
      <c r="K26" s="182"/>
      <c r="L26" s="182"/>
      <c r="M26" s="182"/>
      <c r="N26" s="182"/>
      <c r="O26" s="182"/>
      <c r="P26" s="182"/>
    </row>
    <row r="27" spans="1:16" x14ac:dyDescent="0.35">
      <c r="A27" s="192">
        <f>Tuesday!C4</f>
        <v>0.35416666666666669</v>
      </c>
      <c r="B27" s="193" t="s">
        <v>1690</v>
      </c>
      <c r="C27" s="194">
        <f>Tuesday!D4</f>
        <v>0.36458333333333337</v>
      </c>
      <c r="D27" s="194"/>
      <c r="E27" s="195" t="str">
        <f>Tuesday!E4</f>
        <v>TFEC 2019 - Announcements for the 2nd day of the conference</v>
      </c>
      <c r="F27" s="195"/>
      <c r="G27" s="195"/>
      <c r="H27" s="196"/>
      <c r="I27" s="196"/>
      <c r="J27" s="139"/>
      <c r="K27" s="139"/>
      <c r="L27" s="139"/>
      <c r="M27" s="139"/>
      <c r="N27" s="139"/>
      <c r="O27" s="139"/>
      <c r="P27" s="139"/>
    </row>
    <row r="28" spans="1:16" x14ac:dyDescent="0.35">
      <c r="A28" s="205">
        <f>Tuesday!C5</f>
        <v>0.36458333333333337</v>
      </c>
      <c r="B28" s="206" t="s">
        <v>1690</v>
      </c>
      <c r="C28" s="207">
        <f>Tuesday!D5</f>
        <v>0.40625000000000006</v>
      </c>
      <c r="D28" s="207" t="s">
        <v>1694</v>
      </c>
      <c r="E28" s="208" t="s">
        <v>1605</v>
      </c>
      <c r="F28" s="208"/>
      <c r="G28" s="208"/>
      <c r="H28" s="183"/>
      <c r="I28" s="183"/>
      <c r="J28" s="184"/>
      <c r="K28" s="184"/>
      <c r="L28" s="184"/>
      <c r="M28" s="184"/>
      <c r="N28" s="184"/>
      <c r="O28" s="184"/>
      <c r="P28" s="184"/>
    </row>
    <row r="29" spans="1:16" x14ac:dyDescent="0.35">
      <c r="A29" s="221">
        <f>Tuesday!C6</f>
        <v>0.40625000000000006</v>
      </c>
      <c r="B29" s="222" t="s">
        <v>1690</v>
      </c>
      <c r="C29" s="223">
        <f>Tuesday!D6</f>
        <v>0.41666666666666674</v>
      </c>
      <c r="D29" s="223"/>
      <c r="E29" s="224" t="str">
        <f>Tuesday!E6</f>
        <v>Break to grab coffee and walk to sessions</v>
      </c>
      <c r="F29" s="224"/>
      <c r="G29" s="224"/>
      <c r="H29" s="224"/>
      <c r="I29" s="224"/>
      <c r="J29" s="57"/>
      <c r="K29" s="57"/>
      <c r="L29" s="57"/>
      <c r="M29" s="57"/>
      <c r="N29" s="57"/>
      <c r="O29" s="57"/>
      <c r="P29" s="57"/>
    </row>
    <row r="30" spans="1:16" ht="29.1" customHeight="1" x14ac:dyDescent="0.35">
      <c r="A30" s="258">
        <f>Tuesday!C7</f>
        <v>0.41666666666666674</v>
      </c>
      <c r="B30" s="259" t="s">
        <v>1690</v>
      </c>
      <c r="C30" s="260">
        <f>Tuesday!D13</f>
        <v>0.4791666666666668</v>
      </c>
      <c r="D30" s="261" t="s">
        <v>1695</v>
      </c>
      <c r="E30" s="246" t="s">
        <v>4</v>
      </c>
      <c r="F30" s="246"/>
      <c r="G30" s="247" t="str">
        <f>Tuesday!E7</f>
        <v xml:space="preserve">Fluid Mechanics and Rheology of Nonlinear Materials and Complex Fluids </v>
      </c>
      <c r="H30" s="247" t="str">
        <f>Tuesday!E14</f>
        <v>Energy-Water-Food Nexus</v>
      </c>
      <c r="I30" s="248" t="str">
        <f>Tuesday!E21</f>
        <v>PANEL: Education (non-military) leaders</v>
      </c>
      <c r="J30" s="204" t="s">
        <v>2250</v>
      </c>
      <c r="K30" s="247" t="str">
        <f>Tuesday!E35</f>
        <v xml:space="preserve">Refrigerants, AC and Refrigeration - II </v>
      </c>
      <c r="L30" s="247" t="str">
        <f>Tuesday!E42</f>
        <v>Heat and Mass Transfer During Phase Change Processes</v>
      </c>
      <c r="M30" s="247" t="str">
        <f>Tuesday!E49</f>
        <v>Radiation Heat Transfer</v>
      </c>
      <c r="N30" s="247" t="str">
        <f>Tuesday!E56</f>
        <v>Energy and Sustainability - I</v>
      </c>
      <c r="O30" s="247" t="str">
        <f>Tuesday!E63</f>
        <v>Experimental Methods/Tools and Instrumentation in Fluid Mechanics and Heat/Mass Transfer - I</v>
      </c>
      <c r="P30" s="247" t="str">
        <f>Tuesday!E70</f>
        <v>Solar Energy</v>
      </c>
    </row>
    <row r="31" spans="1:16" ht="29.1" customHeight="1" x14ac:dyDescent="0.35">
      <c r="A31" s="251"/>
      <c r="B31" s="253"/>
      <c r="C31" s="255"/>
      <c r="D31" s="257"/>
      <c r="E31" s="246"/>
      <c r="F31" s="246"/>
      <c r="G31" s="247"/>
      <c r="H31" s="247"/>
      <c r="I31" s="248"/>
      <c r="J31" s="173" t="s">
        <v>2152</v>
      </c>
      <c r="K31" s="247"/>
      <c r="L31" s="247"/>
      <c r="M31" s="247"/>
      <c r="N31" s="247"/>
      <c r="O31" s="247"/>
      <c r="P31" s="247"/>
    </row>
    <row r="32" spans="1:16" x14ac:dyDescent="0.35">
      <c r="A32" s="209">
        <f>Tuesday!C77</f>
        <v>0.4791666666666668</v>
      </c>
      <c r="B32" s="210" t="s">
        <v>1690</v>
      </c>
      <c r="C32" s="211">
        <f>Tuesday!D77</f>
        <v>0.54166666666666674</v>
      </c>
      <c r="D32" s="211" t="s">
        <v>1695</v>
      </c>
      <c r="E32" s="212" t="str">
        <f>Tuesday!E77</f>
        <v>TFEC 2019 Luncheon: Awards</v>
      </c>
      <c r="F32" s="212"/>
      <c r="G32" s="212"/>
      <c r="H32" s="212"/>
      <c r="I32" s="212"/>
      <c r="J32" s="213"/>
      <c r="K32" s="213"/>
      <c r="L32" s="213"/>
      <c r="M32" s="213"/>
      <c r="N32" s="213"/>
      <c r="O32" s="213"/>
      <c r="P32" s="213"/>
    </row>
    <row r="33" spans="1:16" x14ac:dyDescent="0.35">
      <c r="A33" s="185">
        <f>Tuesday!C78</f>
        <v>0.54166666666666674</v>
      </c>
      <c r="B33" s="186" t="s">
        <v>1690</v>
      </c>
      <c r="C33" s="187">
        <f>Tuesday!D78</f>
        <v>0.58333333333333337</v>
      </c>
      <c r="D33" s="187" t="s">
        <v>1694</v>
      </c>
      <c r="E33" s="188" t="str">
        <f>Tuesday!E78</f>
        <v>TFEC 2019 Luncheon: TD Barnes</v>
      </c>
      <c r="F33" s="188"/>
      <c r="G33" s="188"/>
      <c r="H33" s="188"/>
      <c r="I33" s="188"/>
      <c r="J33" s="191"/>
      <c r="K33" s="191"/>
      <c r="L33" s="191"/>
      <c r="M33" s="191"/>
      <c r="N33" s="191"/>
      <c r="O33" s="191"/>
      <c r="P33" s="191"/>
    </row>
    <row r="34" spans="1:16" x14ac:dyDescent="0.35">
      <c r="A34" s="221">
        <f>Tuesday!C79</f>
        <v>0.58333333333333337</v>
      </c>
      <c r="B34" s="222" t="s">
        <v>1690</v>
      </c>
      <c r="C34" s="223">
        <f>Tuesday!D79</f>
        <v>0.59375</v>
      </c>
      <c r="D34" s="223"/>
      <c r="E34" s="224" t="str">
        <f>Tuesday!E79</f>
        <v>Break to walk to sessions</v>
      </c>
      <c r="F34" s="224"/>
      <c r="G34" s="224"/>
      <c r="H34" s="224"/>
      <c r="I34" s="224"/>
      <c r="J34" s="57"/>
      <c r="K34" s="57"/>
      <c r="L34" s="57"/>
      <c r="M34" s="57"/>
      <c r="N34" s="57"/>
      <c r="O34" s="57"/>
      <c r="P34" s="57"/>
    </row>
    <row r="35" spans="1:16" ht="29.1" customHeight="1" x14ac:dyDescent="0.35">
      <c r="A35" s="258">
        <f>Tuesday!C80</f>
        <v>0.59375</v>
      </c>
      <c r="B35" s="259" t="s">
        <v>1690</v>
      </c>
      <c r="C35" s="260">
        <f>Tuesday!D86</f>
        <v>0.65624999999999978</v>
      </c>
      <c r="D35" s="261" t="s">
        <v>1695</v>
      </c>
      <c r="E35" s="246" t="s">
        <v>4</v>
      </c>
      <c r="F35" s="246"/>
      <c r="G35" s="247" t="str">
        <f>Tuesday!E80</f>
        <v>Experimental Methods/Tools and Instrumentation in Fluid Mechanics and Heat/Mass Transfer - I</v>
      </c>
      <c r="H35" s="247" t="str">
        <f>Tuesday!E87</f>
        <v>Fluid Measurements and Instrumentation - II</v>
      </c>
      <c r="I35" s="247" t="str">
        <f>Tuesday!E94</f>
        <v>Compact Heat Exchangers</v>
      </c>
      <c r="J35" s="204" t="s">
        <v>2251</v>
      </c>
      <c r="K35" s="247" t="str">
        <f>Tuesday!E108</f>
        <v>Flow Instability</v>
      </c>
      <c r="L35" s="247" t="str">
        <f>Tuesday!E115</f>
        <v>Advanced Energy Systems</v>
      </c>
      <c r="M35" s="247" t="str">
        <f>Tuesday!E122</f>
        <v>Fundamentals in Fluid Flow and Heat/Mass and Momentum Transfer – II</v>
      </c>
      <c r="N35" s="247" t="str">
        <f>Tuesday!E129</f>
        <v>Computational Methods/Tools in Thermal-Fluid Systems - IV</v>
      </c>
      <c r="O35" s="247" t="str">
        <f>Tuesday!E136</f>
        <v>Heat Transfer and Thermal Processes in Electronics and Power Applications</v>
      </c>
      <c r="P35" s="247" t="str">
        <f>Tuesday!E143</f>
        <v>Thermal Energy Storage - II</v>
      </c>
    </row>
    <row r="36" spans="1:16" ht="29.1" customHeight="1" x14ac:dyDescent="0.35">
      <c r="A36" s="258"/>
      <c r="B36" s="259"/>
      <c r="C36" s="260"/>
      <c r="D36" s="261"/>
      <c r="E36" s="246"/>
      <c r="F36" s="246"/>
      <c r="G36" s="247"/>
      <c r="H36" s="247"/>
      <c r="I36" s="247"/>
      <c r="J36" s="173" t="s">
        <v>1697</v>
      </c>
      <c r="K36" s="247"/>
      <c r="L36" s="247"/>
      <c r="M36" s="247"/>
      <c r="N36" s="247"/>
      <c r="O36" s="247"/>
      <c r="P36" s="247"/>
    </row>
    <row r="37" spans="1:16" x14ac:dyDescent="0.35">
      <c r="A37" s="221">
        <f>Tuesday!C150</f>
        <v>0.65624999999999978</v>
      </c>
      <c r="B37" s="222" t="s">
        <v>1690</v>
      </c>
      <c r="C37" s="223">
        <f>Tuesday!D150</f>
        <v>0.66666666666666641</v>
      </c>
      <c r="D37" s="223"/>
      <c r="E37" s="224" t="str">
        <f>Tuesday!E150</f>
        <v>Refreshment break</v>
      </c>
      <c r="F37" s="224"/>
      <c r="G37" s="224"/>
      <c r="H37" s="224"/>
      <c r="I37" s="224"/>
      <c r="J37" s="57"/>
      <c r="K37" s="57"/>
      <c r="L37" s="57"/>
      <c r="M37" s="57"/>
      <c r="N37" s="57"/>
      <c r="O37" s="57"/>
      <c r="P37" s="57"/>
    </row>
    <row r="38" spans="1:16" ht="29.1" customHeight="1" x14ac:dyDescent="0.35">
      <c r="A38" s="258">
        <f>Tuesday!C152</f>
        <v>0.66666666666666641</v>
      </c>
      <c r="B38" s="259" t="s">
        <v>1690</v>
      </c>
      <c r="C38" s="260">
        <f>Tuesday!D158</f>
        <v>0.72916666666666619</v>
      </c>
      <c r="D38" s="261" t="s">
        <v>1695</v>
      </c>
      <c r="E38" s="246" t="s">
        <v>4</v>
      </c>
      <c r="F38" s="246"/>
      <c r="G38" s="247" t="str">
        <f>Tuesday!E152</f>
        <v>Aerospace Applications</v>
      </c>
      <c r="H38" s="247" t="str">
        <f>Tuesday!E159</f>
        <v>Fundamentals in Fluid Flow and Heat/Mass and Momentum Transfer – IV</v>
      </c>
      <c r="I38" s="248" t="str">
        <f>CONCATENATE(Tuesday!E166, " ",Tuesday!F166)</f>
        <v xml:space="preserve">Panel: Clean power generation in a carbon constrained world  </v>
      </c>
      <c r="J38" s="204" t="s">
        <v>2252</v>
      </c>
      <c r="K38" s="247" t="str">
        <f>Tuesday!E180</f>
        <v>Fluid Flow/Heat Transfer in Biosystems</v>
      </c>
      <c r="L38" s="247" t="str">
        <f>Tuesday!E187</f>
        <v>Nano and Micro Fluid Applications</v>
      </c>
      <c r="M38" s="247" t="str">
        <f>Tuesday!E194</f>
        <v>Education in Thermal and Fluid Engineering</v>
      </c>
      <c r="N38" s="247" t="str">
        <f>Tuesday!E201</f>
        <v>Heat Pipes</v>
      </c>
      <c r="O38" s="247" t="str">
        <f>Tuesday!E208</f>
        <v>Fundamentals in Fluid Flow and Heat/Mass and Momentum Transfer – IV</v>
      </c>
      <c r="P38" s="247" t="str">
        <f>Tuesday!E215</f>
        <v>Computational Methods/Tools in Thermal-Fluid Systems - I</v>
      </c>
    </row>
    <row r="39" spans="1:16" ht="29.1" customHeight="1" x14ac:dyDescent="0.35">
      <c r="A39" s="258"/>
      <c r="B39" s="259"/>
      <c r="C39" s="260"/>
      <c r="D39" s="261"/>
      <c r="E39" s="246"/>
      <c r="F39" s="246"/>
      <c r="G39" s="247"/>
      <c r="H39" s="247"/>
      <c r="I39" s="248"/>
      <c r="J39" s="236" t="s">
        <v>2253</v>
      </c>
      <c r="K39" s="247"/>
      <c r="L39" s="247"/>
      <c r="M39" s="247"/>
      <c r="N39" s="247"/>
      <c r="O39" s="247"/>
      <c r="P39" s="247"/>
    </row>
    <row r="40" spans="1:16" x14ac:dyDescent="0.35">
      <c r="A40" s="225">
        <f>Tuesday!C222</f>
        <v>0.72916666666666619</v>
      </c>
      <c r="B40" s="226" t="s">
        <v>1690</v>
      </c>
      <c r="C40" s="227">
        <f>Tuesday!D222</f>
        <v>0.74999999999999956</v>
      </c>
      <c r="D40" s="227"/>
      <c r="E40" s="228">
        <f>Tuesday!E222</f>
        <v>0</v>
      </c>
      <c r="F40" s="228"/>
      <c r="G40" s="228"/>
      <c r="H40" s="228"/>
      <c r="I40" s="228"/>
      <c r="J40" s="59"/>
      <c r="K40" s="59"/>
      <c r="L40" s="59"/>
      <c r="M40" s="59"/>
      <c r="N40" s="59"/>
      <c r="O40" s="59"/>
      <c r="P40" s="59"/>
    </row>
    <row r="41" spans="1:16" x14ac:dyDescent="0.35">
      <c r="A41" s="169">
        <f>Tuesday!C224</f>
        <v>0.72916666666666619</v>
      </c>
      <c r="B41" s="170" t="s">
        <v>1690</v>
      </c>
      <c r="C41" s="171">
        <f>Tuesday!D224</f>
        <v>0.77083333333333282</v>
      </c>
      <c r="D41" s="171"/>
      <c r="E41" s="172" t="str">
        <f>Tuesday!E224</f>
        <v>TG Committee Meetings</v>
      </c>
      <c r="F41" s="172"/>
      <c r="G41" s="172"/>
      <c r="H41" s="172"/>
      <c r="I41" s="172"/>
    </row>
    <row r="42" spans="1:16" x14ac:dyDescent="0.35">
      <c r="A42" s="169">
        <f>Tuesday!C230</f>
        <v>0.72916666666666619</v>
      </c>
      <c r="B42" s="170" t="s">
        <v>1690</v>
      </c>
      <c r="C42" s="171">
        <f>Tuesday!D230</f>
        <v>0.77083333333333282</v>
      </c>
      <c r="D42" s="171"/>
      <c r="E42" s="172" t="str">
        <f>Tuesday!E230</f>
        <v>Exhibition and Networking</v>
      </c>
      <c r="F42" s="172"/>
      <c r="G42" s="172"/>
      <c r="H42" s="172"/>
      <c r="I42" s="172"/>
    </row>
    <row r="43" spans="1:16" x14ac:dyDescent="0.35">
      <c r="A43" s="169">
        <f>Tuesday!C231</f>
        <v>0.80208333333333282</v>
      </c>
      <c r="B43" s="170" t="s">
        <v>1690</v>
      </c>
      <c r="C43" s="171">
        <f>Tuesday!D231</f>
        <v>0.88541666666666619</v>
      </c>
      <c r="D43" s="171"/>
      <c r="E43" s="174" t="str">
        <f>Tuesday!E231</f>
        <v>Circus Soleil (Optional, tickets: $75)</v>
      </c>
      <c r="F43" s="172"/>
      <c r="G43" s="172"/>
      <c r="H43" s="172"/>
      <c r="I43" s="172"/>
    </row>
    <row r="44" spans="1:16" ht="12" thickBot="1" x14ac:dyDescent="0.4">
      <c r="A44" s="172"/>
      <c r="B44" s="172"/>
      <c r="C44" s="172"/>
      <c r="D44" s="172"/>
      <c r="E44" s="172"/>
      <c r="F44" s="172"/>
      <c r="G44" s="172"/>
      <c r="H44" s="172"/>
      <c r="I44" s="172"/>
    </row>
    <row r="45" spans="1:16" ht="12" thickTop="1" x14ac:dyDescent="0.35">
      <c r="A45" s="245">
        <f>Wednesday!C1</f>
        <v>43572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</row>
    <row r="46" spans="1:16" x14ac:dyDescent="0.35">
      <c r="A46" s="192">
        <f>Wednesday!C4</f>
        <v>0.35416666666666669</v>
      </c>
      <c r="B46" s="193" t="s">
        <v>1690</v>
      </c>
      <c r="C46" s="194">
        <f>Wednesday!D4</f>
        <v>0.36458333333333337</v>
      </c>
      <c r="D46" s="194"/>
      <c r="E46" s="195" t="str">
        <f>Wednesday!E4</f>
        <v>TFEC 2019 - Announcements for the 3rd day of the conference</v>
      </c>
      <c r="F46" s="195"/>
      <c r="G46" s="195"/>
      <c r="H46" s="196"/>
      <c r="I46" s="196"/>
      <c r="J46" s="139"/>
      <c r="K46" s="139"/>
      <c r="L46" s="139"/>
      <c r="M46" s="139"/>
      <c r="N46" s="139"/>
      <c r="O46" s="139"/>
      <c r="P46" s="139"/>
    </row>
    <row r="47" spans="1:16" x14ac:dyDescent="0.35">
      <c r="A47" s="205">
        <f>Wednesday!C5</f>
        <v>0.36458333333333337</v>
      </c>
      <c r="B47" s="206" t="s">
        <v>1690</v>
      </c>
      <c r="C47" s="207">
        <f>Wednesday!D5</f>
        <v>0.40625000000000006</v>
      </c>
      <c r="D47" s="207" t="s">
        <v>1694</v>
      </c>
      <c r="E47" s="208" t="s">
        <v>1664</v>
      </c>
      <c r="F47" s="208"/>
      <c r="G47" s="208"/>
      <c r="H47" s="183"/>
      <c r="I47" s="183"/>
      <c r="J47" s="184"/>
      <c r="K47" s="184"/>
      <c r="L47" s="184"/>
      <c r="M47" s="184"/>
      <c r="N47" s="184"/>
      <c r="O47" s="184"/>
      <c r="P47" s="184"/>
    </row>
    <row r="48" spans="1:16" x14ac:dyDescent="0.35">
      <c r="A48" s="221">
        <f>Wednesday!C6</f>
        <v>0.40625000000000006</v>
      </c>
      <c r="B48" s="222" t="s">
        <v>1690</v>
      </c>
      <c r="C48" s="223">
        <f>Wednesday!D6</f>
        <v>0.41666666666666674</v>
      </c>
      <c r="D48" s="223"/>
      <c r="E48" s="224" t="str">
        <f>Wednesday!E6</f>
        <v>Break to grab coffee and walk to sessions</v>
      </c>
      <c r="F48" s="224"/>
      <c r="G48" s="224"/>
      <c r="H48" s="224"/>
      <c r="I48" s="224"/>
      <c r="J48" s="57"/>
      <c r="K48" s="57"/>
      <c r="L48" s="57"/>
      <c r="M48" s="57"/>
      <c r="N48" s="57"/>
      <c r="O48" s="57"/>
      <c r="P48" s="57"/>
    </row>
    <row r="49" spans="1:16" ht="29.1" customHeight="1" x14ac:dyDescent="0.35">
      <c r="A49" s="258">
        <f>Wednesday!C7</f>
        <v>0.41666666666666674</v>
      </c>
      <c r="B49" s="259" t="s">
        <v>1690</v>
      </c>
      <c r="C49" s="260">
        <f>Wednesday!D13</f>
        <v>0.4791666666666668</v>
      </c>
      <c r="D49" s="261" t="s">
        <v>1695</v>
      </c>
      <c r="E49" s="246" t="s">
        <v>4</v>
      </c>
      <c r="F49" s="246"/>
      <c r="G49" s="247" t="str">
        <f>Wednesday!E7</f>
        <v>Electric, Magnetic, Flow and Thermal Phenomena in Micro and Nano-Scale Systems</v>
      </c>
      <c r="H49" s="247" t="str">
        <f>Wednesday!E14</f>
        <v>HVAC, Buildings, and the Environment</v>
      </c>
      <c r="I49" s="248" t="str">
        <f>Wednesday!E21</f>
        <v xml:space="preserve">PANEL: Industrial Multiphase CFD Panel </v>
      </c>
      <c r="J49" s="229" t="s">
        <v>2254</v>
      </c>
      <c r="K49" s="247" t="str">
        <f>Wednesday!E36</f>
        <v xml:space="preserve">Refrigerants, AC and Refrigeration - II </v>
      </c>
      <c r="L49" s="247" t="str">
        <f>Wednesday!E43</f>
        <v>Electric, Magnetic, Flow and Thermal Phenomena in Micro and Nano-Scale Systems</v>
      </c>
      <c r="M49" s="247" t="str">
        <f>Wednesday!E50</f>
        <v>Computational Methods/Tools in Thermal-Fluid Systems - II</v>
      </c>
      <c r="N49" s="247" t="str">
        <f>Wednesday!E57</f>
        <v>Thermal Energy Storage - I</v>
      </c>
      <c r="O49" s="247" t="str">
        <f>Wednesday!E64</f>
        <v>Advanced Energy Systems</v>
      </c>
      <c r="P49" s="247" t="str">
        <f>Wednesday!E71</f>
        <v>Combustion, Fire, Fuel</v>
      </c>
    </row>
    <row r="50" spans="1:16" ht="29.1" customHeight="1" x14ac:dyDescent="0.35">
      <c r="A50" s="258"/>
      <c r="B50" s="259"/>
      <c r="C50" s="260"/>
      <c r="D50" s="261"/>
      <c r="E50" s="246"/>
      <c r="F50" s="246"/>
      <c r="G50" s="247"/>
      <c r="H50" s="247"/>
      <c r="I50" s="248"/>
      <c r="J50" s="230" t="s">
        <v>50</v>
      </c>
      <c r="K50" s="247"/>
      <c r="L50" s="247"/>
      <c r="M50" s="247"/>
      <c r="N50" s="247"/>
      <c r="O50" s="247"/>
      <c r="P50" s="247"/>
    </row>
    <row r="51" spans="1:16" x14ac:dyDescent="0.35">
      <c r="A51" s="217">
        <f>Wednesday!C78</f>
        <v>0.4791666666666668</v>
      </c>
      <c r="B51" s="218" t="s">
        <v>1690</v>
      </c>
      <c r="C51" s="219">
        <f>Wednesday!D78</f>
        <v>0.53125000000000011</v>
      </c>
      <c r="D51" s="219"/>
      <c r="E51" s="220" t="str">
        <f>Wednesday!E78</f>
        <v>Lunch Break</v>
      </c>
      <c r="F51" s="220"/>
      <c r="G51" s="220"/>
      <c r="H51" s="220"/>
      <c r="I51" s="220"/>
      <c r="J51" s="87"/>
      <c r="K51" s="87"/>
      <c r="L51" s="87"/>
      <c r="M51" s="87"/>
      <c r="N51" s="87"/>
      <c r="O51" s="87"/>
      <c r="P51" s="87"/>
    </row>
    <row r="52" spans="1:16" x14ac:dyDescent="0.35">
      <c r="A52" s="221">
        <f>Wednesday!C79</f>
        <v>0.53125000000000011</v>
      </c>
      <c r="B52" s="222" t="s">
        <v>1690</v>
      </c>
      <c r="C52" s="223">
        <f>Wednesday!D79</f>
        <v>0.54166666666666674</v>
      </c>
      <c r="D52" s="223"/>
      <c r="E52" s="224" t="str">
        <f>Wednesday!E79</f>
        <v>Break to walk to sessions</v>
      </c>
      <c r="F52" s="224"/>
      <c r="G52" s="224"/>
      <c r="H52" s="224"/>
      <c r="I52" s="224"/>
      <c r="J52" s="57"/>
      <c r="K52" s="57"/>
      <c r="L52" s="57"/>
      <c r="M52" s="57"/>
      <c r="N52" s="57"/>
      <c r="O52" s="57"/>
      <c r="P52" s="57"/>
    </row>
    <row r="53" spans="1:16" ht="29.1" customHeight="1" x14ac:dyDescent="0.35">
      <c r="A53" s="258">
        <f>Wednesday!C81</f>
        <v>0.54166666666666674</v>
      </c>
      <c r="B53" s="259" t="s">
        <v>1690</v>
      </c>
      <c r="C53" s="260">
        <f>Wednesday!D87</f>
        <v>0.60416666666666652</v>
      </c>
      <c r="D53" s="261" t="s">
        <v>1695</v>
      </c>
      <c r="E53" s="246" t="s">
        <v>4</v>
      </c>
      <c r="F53" s="246"/>
      <c r="G53" s="247" t="str">
        <f>Wednesday!E81</f>
        <v>Experimental Methods/Tools and Instrumentation in Fluid Mechanics and Heat/Mass Transfer - III</v>
      </c>
      <c r="H53" s="247" t="str">
        <f>Wednesday!E88</f>
        <v>Multiphase Flow - I</v>
      </c>
      <c r="I53" s="247" t="str">
        <f>Wednesday!E95</f>
        <v>Fundamentals in Fluid Flow and Heat/Mass and Momentum Transfer – III</v>
      </c>
      <c r="J53" s="204" t="s">
        <v>2255</v>
      </c>
      <c r="K53" s="247" t="str">
        <f>Wednesday!E109</f>
        <v>Turbulent Flows</v>
      </c>
      <c r="L53" s="247" t="str">
        <f>Wednesday!E116</f>
        <v>Education in Thermal and Fluid Engineering</v>
      </c>
      <c r="M53" s="247" t="str">
        <f>Wednesday!E123</f>
        <v>Heat/Mass Transfer Enhancement Techniques - I</v>
      </c>
      <c r="N53" s="247" t="str">
        <f>Wednesday!E130</f>
        <v xml:space="preserve">Combustion, Fire and Fuels </v>
      </c>
      <c r="O53" s="247" t="str">
        <f>Wednesday!E137</f>
        <v>CO2 Heat Transfer in Energy Systems and Applications</v>
      </c>
      <c r="P53" s="247" t="str">
        <f>Wednesday!E144</f>
        <v>Empty</v>
      </c>
    </row>
    <row r="54" spans="1:16" ht="29.1" customHeight="1" x14ac:dyDescent="0.35">
      <c r="A54" s="258"/>
      <c r="B54" s="259"/>
      <c r="C54" s="260"/>
      <c r="D54" s="261"/>
      <c r="E54" s="246"/>
      <c r="F54" s="246"/>
      <c r="G54" s="247"/>
      <c r="H54" s="247"/>
      <c r="I54" s="247"/>
      <c r="J54" s="173" t="s">
        <v>40</v>
      </c>
      <c r="K54" s="247"/>
      <c r="L54" s="247"/>
      <c r="M54" s="247"/>
      <c r="N54" s="247"/>
      <c r="O54" s="247"/>
      <c r="P54" s="247"/>
    </row>
    <row r="55" spans="1:16" x14ac:dyDescent="0.35">
      <c r="A55" s="221">
        <f>Wednesday!C151</f>
        <v>0.60416666666666652</v>
      </c>
      <c r="B55" s="222" t="s">
        <v>1690</v>
      </c>
      <c r="C55" s="223">
        <f>Wednesday!D151</f>
        <v>0.62499999999999989</v>
      </c>
      <c r="D55" s="223"/>
      <c r="E55" s="224" t="str">
        <f>Wednesday!E151</f>
        <v>Break</v>
      </c>
      <c r="F55" s="224"/>
      <c r="G55" s="224"/>
      <c r="H55" s="224"/>
      <c r="I55" s="224"/>
      <c r="J55" s="57"/>
      <c r="K55" s="57"/>
      <c r="L55" s="57"/>
      <c r="M55" s="57"/>
      <c r="N55" s="57"/>
      <c r="O55" s="57"/>
      <c r="P55" s="57"/>
    </row>
    <row r="56" spans="1:16" ht="12" thickBot="1" x14ac:dyDescent="0.4">
      <c r="A56" s="197">
        <f>Wednesday!C153</f>
        <v>0.62499999999999989</v>
      </c>
      <c r="B56" s="198" t="s">
        <v>1690</v>
      </c>
      <c r="C56" s="199">
        <f>Wednesday!D153</f>
        <v>0.64583333333333326</v>
      </c>
      <c r="D56" s="199"/>
      <c r="E56" s="200" t="str">
        <f>Wednesday!E153</f>
        <v>CLOSING CEREMONY</v>
      </c>
      <c r="F56" s="201"/>
      <c r="G56" s="201"/>
      <c r="H56" s="201"/>
      <c r="I56" s="201"/>
      <c r="J56" s="202"/>
      <c r="K56" s="202"/>
      <c r="L56" s="202"/>
      <c r="M56" s="202"/>
      <c r="N56" s="202"/>
      <c r="O56" s="202"/>
      <c r="P56" s="202"/>
    </row>
    <row r="57" spans="1:16" ht="12" thickTop="1" x14ac:dyDescent="0.35">
      <c r="A57" s="169"/>
      <c r="B57" s="170"/>
      <c r="C57" s="171"/>
      <c r="D57" s="171"/>
      <c r="E57" s="172"/>
      <c r="F57" s="172"/>
      <c r="G57" s="172"/>
      <c r="H57" s="172"/>
      <c r="I57" s="172"/>
    </row>
    <row r="58" spans="1:16" x14ac:dyDescent="0.35">
      <c r="A58" s="169"/>
      <c r="B58" s="170"/>
      <c r="C58" s="171"/>
      <c r="D58" s="171"/>
      <c r="E58" s="172"/>
      <c r="F58" s="172"/>
      <c r="G58" s="172"/>
      <c r="H58" s="172"/>
      <c r="I58" s="172"/>
    </row>
    <row r="59" spans="1:16" x14ac:dyDescent="0.35">
      <c r="A59" s="169"/>
      <c r="B59" s="170"/>
      <c r="C59" s="171"/>
      <c r="D59" s="171"/>
      <c r="E59" s="172"/>
      <c r="F59" s="172"/>
      <c r="G59" s="172"/>
      <c r="H59" s="172"/>
      <c r="I59" s="172"/>
    </row>
    <row r="60" spans="1:16" x14ac:dyDescent="0.35">
      <c r="A60" s="161"/>
      <c r="B60" s="162"/>
      <c r="C60" s="163"/>
      <c r="D60" s="163"/>
    </row>
    <row r="61" spans="1:16" x14ac:dyDescent="0.35">
      <c r="A61" s="161"/>
      <c r="B61" s="162"/>
      <c r="C61" s="163"/>
      <c r="D61" s="163"/>
    </row>
  </sheetData>
  <mergeCells count="123">
    <mergeCell ref="E38:F39"/>
    <mergeCell ref="G35:G36"/>
    <mergeCell ref="G38:G39"/>
    <mergeCell ref="H38:H39"/>
    <mergeCell ref="I38:I39"/>
    <mergeCell ref="E35:F36"/>
    <mergeCell ref="H35:H36"/>
    <mergeCell ref="I35:I36"/>
    <mergeCell ref="K35:K36"/>
    <mergeCell ref="E20:F21"/>
    <mergeCell ref="G20:G21"/>
    <mergeCell ref="H20:H21"/>
    <mergeCell ref="P38:P39"/>
    <mergeCell ref="P30:P31"/>
    <mergeCell ref="P35:P36"/>
    <mergeCell ref="P17:P18"/>
    <mergeCell ref="K38:K39"/>
    <mergeCell ref="E4:H4"/>
    <mergeCell ref="E5:H5"/>
    <mergeCell ref="E6:H6"/>
    <mergeCell ref="L12:L13"/>
    <mergeCell ref="M12:M13"/>
    <mergeCell ref="E17:F18"/>
    <mergeCell ref="I17:I18"/>
    <mergeCell ref="G17:G18"/>
    <mergeCell ref="H17:H18"/>
    <mergeCell ref="N12:N13"/>
    <mergeCell ref="O12:O13"/>
    <mergeCell ref="P12:P13"/>
    <mergeCell ref="L17:L18"/>
    <mergeCell ref="M17:M18"/>
    <mergeCell ref="N17:N18"/>
    <mergeCell ref="O17:O18"/>
    <mergeCell ref="A12:A13"/>
    <mergeCell ref="B12:B13"/>
    <mergeCell ref="C12:C13"/>
    <mergeCell ref="D12:D13"/>
    <mergeCell ref="A17:A18"/>
    <mergeCell ref="B17:B18"/>
    <mergeCell ref="C17:C18"/>
    <mergeCell ref="D17:D18"/>
    <mergeCell ref="A53:A54"/>
    <mergeCell ref="B53:B54"/>
    <mergeCell ref="C53:C54"/>
    <mergeCell ref="D53:D54"/>
    <mergeCell ref="A35:A36"/>
    <mergeCell ref="C35:C36"/>
    <mergeCell ref="B35:B36"/>
    <mergeCell ref="D35:D36"/>
    <mergeCell ref="A38:A39"/>
    <mergeCell ref="C38:C39"/>
    <mergeCell ref="B38:B39"/>
    <mergeCell ref="D38:D39"/>
    <mergeCell ref="A49:A50"/>
    <mergeCell ref="B49:B50"/>
    <mergeCell ref="C49:C50"/>
    <mergeCell ref="D49:D50"/>
    <mergeCell ref="O49:O50"/>
    <mergeCell ref="P49:P50"/>
    <mergeCell ref="E49:F50"/>
    <mergeCell ref="E53:F54"/>
    <mergeCell ref="G49:G50"/>
    <mergeCell ref="H49:H50"/>
    <mergeCell ref="I49:I50"/>
    <mergeCell ref="K49:K50"/>
    <mergeCell ref="L49:L50"/>
    <mergeCell ref="M49:M50"/>
    <mergeCell ref="N49:N50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N45:P45"/>
    <mergeCell ref="I20:I21"/>
    <mergeCell ref="K20:K21"/>
    <mergeCell ref="L20:L21"/>
    <mergeCell ref="M20:M21"/>
    <mergeCell ref="N20:N21"/>
    <mergeCell ref="O20:O21"/>
    <mergeCell ref="P20:P21"/>
    <mergeCell ref="K30:K31"/>
    <mergeCell ref="L30:L31"/>
    <mergeCell ref="M30:M31"/>
    <mergeCell ref="N30:N31"/>
    <mergeCell ref="O30:O31"/>
    <mergeCell ref="I30:I31"/>
    <mergeCell ref="L38:L39"/>
    <mergeCell ref="M38:M39"/>
    <mergeCell ref="N38:N39"/>
    <mergeCell ref="O38:O39"/>
    <mergeCell ref="L35:L36"/>
    <mergeCell ref="M35:M36"/>
    <mergeCell ref="N35:N36"/>
    <mergeCell ref="O35:O36"/>
    <mergeCell ref="A2:E2"/>
    <mergeCell ref="A7:E7"/>
    <mergeCell ref="A26:E26"/>
    <mergeCell ref="A45:E45"/>
    <mergeCell ref="E12:F13"/>
    <mergeCell ref="G12:G13"/>
    <mergeCell ref="H12:H13"/>
    <mergeCell ref="I12:I13"/>
    <mergeCell ref="K12:K13"/>
    <mergeCell ref="K17:K18"/>
    <mergeCell ref="F45:I45"/>
    <mergeCell ref="J45:M45"/>
    <mergeCell ref="E30:F31"/>
    <mergeCell ref="G30:G31"/>
    <mergeCell ref="H30:H31"/>
    <mergeCell ref="A20:A21"/>
    <mergeCell ref="B20:B21"/>
    <mergeCell ref="C20:C21"/>
    <mergeCell ref="D20:D21"/>
    <mergeCell ref="A30:A31"/>
    <mergeCell ref="B30:B31"/>
    <mergeCell ref="C30:C31"/>
    <mergeCell ref="D30:D31"/>
    <mergeCell ref="E3:G3"/>
  </mergeCells>
  <pageMargins left="0.7" right="0.7" top="0.75" bottom="0.75" header="0.3" footer="0.3"/>
  <pageSetup scale="5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5"/>
  <sheetViews>
    <sheetView zoomScale="60" zoomScaleNormal="6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4.25" x14ac:dyDescent="0.45"/>
  <cols>
    <col min="1" max="1" width="2.86328125" customWidth="1"/>
    <col min="2" max="2" width="5" style="3" customWidth="1"/>
    <col min="3" max="3" width="12.265625" style="21" customWidth="1"/>
    <col min="4" max="4" width="12" style="13" customWidth="1"/>
    <col min="5" max="5" width="8.86328125" customWidth="1"/>
    <col min="6" max="6" width="16.1328125" customWidth="1"/>
    <col min="7" max="7" width="6.3984375" customWidth="1"/>
    <col min="8" max="8" width="4.59765625" customWidth="1"/>
    <col min="9" max="9" width="13.3984375" style="1" customWidth="1"/>
    <col min="10" max="10" width="113.73046875" style="1" customWidth="1"/>
    <col min="11" max="11" width="19.59765625" style="1" customWidth="1"/>
    <col min="12" max="13" width="9.3984375" style="1" customWidth="1"/>
  </cols>
  <sheetData>
    <row r="1" spans="1:25" s="128" customFormat="1" x14ac:dyDescent="0.45">
      <c r="A1" s="35"/>
      <c r="B1" s="36"/>
      <c r="C1" s="268">
        <f>Tuesday!C1-1</f>
        <v>43570</v>
      </c>
      <c r="D1" s="268"/>
      <c r="E1" s="268"/>
      <c r="F1" s="11"/>
      <c r="G1" s="11"/>
      <c r="H1" s="11"/>
      <c r="I1" s="54"/>
      <c r="J1" s="54"/>
      <c r="K1" s="54"/>
      <c r="L1" s="54"/>
      <c r="M1" s="54"/>
      <c r="O1" s="279"/>
      <c r="P1" s="279"/>
      <c r="Q1" s="279"/>
      <c r="R1" s="278">
        <f>Tuesday!R1</f>
        <v>18</v>
      </c>
      <c r="S1" s="278">
        <f>Tuesday!S1</f>
        <v>0</v>
      </c>
      <c r="T1" s="278">
        <f>Tuesday!T1</f>
        <v>27</v>
      </c>
      <c r="U1" s="278">
        <f>Tuesday!U1</f>
        <v>15</v>
      </c>
      <c r="V1" s="278">
        <f>Tuesday!V1</f>
        <v>0</v>
      </c>
      <c r="W1" s="278">
        <f>Tuesday!W1</f>
        <v>0</v>
      </c>
      <c r="X1" s="279"/>
      <c r="Y1" s="279"/>
    </row>
    <row r="2" spans="1:25" s="128" customFormat="1" x14ac:dyDescent="0.45">
      <c r="A2" s="39"/>
      <c r="B2" s="113"/>
      <c r="C2" s="40" t="s">
        <v>16</v>
      </c>
      <c r="D2" s="41"/>
      <c r="E2" s="39" t="s">
        <v>18</v>
      </c>
      <c r="F2" s="39"/>
      <c r="G2" s="39" t="s">
        <v>6</v>
      </c>
      <c r="H2" s="39"/>
      <c r="I2" s="55" t="s">
        <v>191</v>
      </c>
      <c r="J2" s="55" t="s">
        <v>17</v>
      </c>
      <c r="K2" s="55" t="s">
        <v>182</v>
      </c>
      <c r="L2" s="55" t="s">
        <v>16</v>
      </c>
      <c r="M2" s="55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</row>
    <row r="3" spans="1:25" s="128" customFormat="1" x14ac:dyDescent="0.45">
      <c r="A3"/>
      <c r="B3" s="3"/>
      <c r="C3" s="37" t="s">
        <v>1603</v>
      </c>
      <c r="D3" s="38" t="s">
        <v>1604</v>
      </c>
      <c r="E3"/>
      <c r="F3"/>
      <c r="G3"/>
      <c r="H3"/>
      <c r="I3" s="1"/>
      <c r="J3" s="1"/>
      <c r="K3" s="1"/>
      <c r="L3" s="56" t="s">
        <v>1603</v>
      </c>
      <c r="M3" s="160" t="s">
        <v>1604</v>
      </c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</row>
    <row r="4" spans="1:25" s="128" customFormat="1" x14ac:dyDescent="0.45">
      <c r="A4" s="12"/>
      <c r="B4" s="114"/>
      <c r="C4" s="22">
        <v>0.34375</v>
      </c>
      <c r="D4" s="14">
        <f>C4+TIME(0,15,0)</f>
        <v>0.35416666666666669</v>
      </c>
      <c r="E4" s="12" t="s">
        <v>1705</v>
      </c>
      <c r="F4" s="12"/>
      <c r="G4" s="12"/>
      <c r="H4" s="12"/>
      <c r="I4" s="57"/>
      <c r="J4" s="57"/>
      <c r="K4" s="57"/>
      <c r="L4" s="58"/>
      <c r="M4" s="58"/>
    </row>
    <row r="5" spans="1:25" s="128" customFormat="1" x14ac:dyDescent="0.45">
      <c r="A5" s="12"/>
      <c r="B5" s="114"/>
      <c r="C5" s="22">
        <f>D4</f>
        <v>0.35416666666666669</v>
      </c>
      <c r="D5" s="14">
        <f>C5+TIME(0,15,0)</f>
        <v>0.36458333333333337</v>
      </c>
      <c r="E5" s="12" t="s">
        <v>1702</v>
      </c>
      <c r="F5" s="12"/>
      <c r="G5" s="12"/>
      <c r="H5" s="12"/>
      <c r="I5" s="57"/>
      <c r="J5" s="57"/>
      <c r="K5" s="57"/>
      <c r="L5" s="58"/>
      <c r="M5" s="58"/>
    </row>
    <row r="6" spans="1:25" s="128" customFormat="1" x14ac:dyDescent="0.45">
      <c r="A6" s="12"/>
      <c r="B6" s="114"/>
      <c r="C6" s="42">
        <f>D5</f>
        <v>0.36458333333333337</v>
      </c>
      <c r="D6" s="43">
        <f>C6+TIME(0,60,0)</f>
        <v>0.40625000000000006</v>
      </c>
      <c r="E6" s="44" t="s">
        <v>1662</v>
      </c>
      <c r="F6" s="44"/>
      <c r="G6" s="12"/>
      <c r="H6" s="12"/>
      <c r="I6" s="57"/>
      <c r="J6" s="57"/>
      <c r="K6" s="57"/>
      <c r="L6" s="57"/>
      <c r="M6" s="57"/>
    </row>
    <row r="7" spans="1:25" s="128" customFormat="1" x14ac:dyDescent="0.45">
      <c r="A7"/>
      <c r="B7" s="3"/>
      <c r="C7" s="23">
        <f>D6</f>
        <v>0.40625000000000006</v>
      </c>
      <c r="D7" s="15">
        <f>C7+TIME(0,15,0)</f>
        <v>0.41666666666666674</v>
      </c>
      <c r="E7" t="s">
        <v>20</v>
      </c>
      <c r="F7"/>
      <c r="G7"/>
      <c r="H7"/>
      <c r="I7" s="1"/>
      <c r="J7" s="1"/>
      <c r="K7" s="1"/>
      <c r="L7" s="1"/>
      <c r="M7" s="1"/>
    </row>
    <row r="8" spans="1:25" s="128" customFormat="1" x14ac:dyDescent="0.45">
      <c r="A8" s="10">
        <v>1</v>
      </c>
      <c r="B8" s="101"/>
      <c r="C8" s="24">
        <f>D7</f>
        <v>0.41666666666666674</v>
      </c>
      <c r="D8" s="16"/>
      <c r="E8" s="34" t="str">
        <f>Presentations!C221</f>
        <v>Micro/Nano Heat/Mass Transfer</v>
      </c>
      <c r="F8" s="9"/>
      <c r="G8" s="9"/>
      <c r="H8" s="9"/>
      <c r="I8" s="59"/>
      <c r="J8" s="59"/>
      <c r="K8" s="59"/>
      <c r="L8" s="60"/>
      <c r="M8" s="61"/>
    </row>
    <row r="9" spans="1:25" s="128" customFormat="1" x14ac:dyDescent="0.45">
      <c r="A9" s="2"/>
      <c r="B9" s="3"/>
      <c r="C9" s="23"/>
      <c r="D9" s="13"/>
      <c r="E9" s="3" t="s">
        <v>192</v>
      </c>
      <c r="F9" t="s">
        <v>2201</v>
      </c>
      <c r="G9"/>
      <c r="H9"/>
      <c r="I9" s="1" t="s">
        <v>551</v>
      </c>
      <c r="J9" s="1" t="str">
        <f>Presentations!D222</f>
        <v>Hydrothermally Coated Oxide Nanoparticle-Containing Composite Fibers</v>
      </c>
      <c r="K9" s="1" t="s">
        <v>562</v>
      </c>
      <c r="L9" s="62">
        <f>C8</f>
        <v>0.41666666666666674</v>
      </c>
      <c r="M9" s="63">
        <f>L9+TIME(0,$R$1,0)</f>
        <v>0.42916666666666675</v>
      </c>
    </row>
    <row r="10" spans="1:25" s="128" customFormat="1" x14ac:dyDescent="0.45">
      <c r="A10"/>
      <c r="B10" s="3"/>
      <c r="C10" s="21"/>
      <c r="D10" s="13"/>
      <c r="E10" s="3" t="s">
        <v>193</v>
      </c>
      <c r="F10" t="s">
        <v>2202</v>
      </c>
      <c r="G10"/>
      <c r="H10"/>
      <c r="I10" s="1" t="s">
        <v>559</v>
      </c>
      <c r="J10" s="1" t="str">
        <f>Presentations!D223</f>
        <v xml:space="preserve">INVESTIGATION OF PHOTOTHERMAL CHARACTERISTICS OF Fe3O4 NANOFLUID </v>
      </c>
      <c r="K10" s="1" t="s">
        <v>563</v>
      </c>
      <c r="L10" s="62">
        <f>M9</f>
        <v>0.42916666666666675</v>
      </c>
      <c r="M10" s="63">
        <f>L10+TIME(0,$R$1,0)</f>
        <v>0.44166666666666676</v>
      </c>
    </row>
    <row r="11" spans="1:25" s="128" customFormat="1" x14ac:dyDescent="0.45">
      <c r="A11"/>
      <c r="B11" s="3"/>
      <c r="C11" s="21"/>
      <c r="D11" s="13"/>
      <c r="E11"/>
      <c r="F11"/>
      <c r="G11"/>
      <c r="H11"/>
      <c r="I11" s="1" t="s">
        <v>553</v>
      </c>
      <c r="J11" s="1" t="str">
        <f>Presentations!D224</f>
        <v>AN EXPERIMENTAL-STATISTICAL STUDY ON THERMAL CONDUCTIVITY AND VISCOSITY OF DIAMOND NANOFLUIDS</v>
      </c>
      <c r="K11" s="1" t="s">
        <v>482</v>
      </c>
      <c r="L11" s="62">
        <f t="shared" ref="L11:L13" si="0">M10</f>
        <v>0.44166666666666676</v>
      </c>
      <c r="M11" s="63">
        <f t="shared" ref="M11:M13" si="1">L11+TIME(0,$R$1,0)</f>
        <v>0.45416666666666677</v>
      </c>
    </row>
    <row r="12" spans="1:25" s="128" customFormat="1" x14ac:dyDescent="0.45">
      <c r="A12"/>
      <c r="B12" s="3"/>
      <c r="C12" s="21"/>
      <c r="D12" s="13"/>
      <c r="E12"/>
      <c r="F12"/>
      <c r="G12"/>
      <c r="H12"/>
      <c r="I12" s="1" t="s">
        <v>555</v>
      </c>
      <c r="J12" s="1" t="str">
        <f>Presentations!D225</f>
        <v>Fully functionalized nanodiamond nanofluids - an experimental study</v>
      </c>
      <c r="K12" s="1" t="s">
        <v>1683</v>
      </c>
      <c r="L12" s="62">
        <f t="shared" si="0"/>
        <v>0.45416666666666677</v>
      </c>
      <c r="M12" s="63">
        <f t="shared" si="1"/>
        <v>0.46666666666666679</v>
      </c>
    </row>
    <row r="13" spans="1:25" s="128" customFormat="1" x14ac:dyDescent="0.45">
      <c r="A13"/>
      <c r="B13" s="3"/>
      <c r="C13" s="21"/>
      <c r="D13" s="13"/>
      <c r="E13"/>
      <c r="F13"/>
      <c r="G13"/>
      <c r="H13"/>
      <c r="I13" s="1" t="s">
        <v>557</v>
      </c>
      <c r="J13" s="1" t="str">
        <f>Presentations!D226</f>
        <v xml:space="preserve">Discrete element-CFD coupled numerical simulation of fully functionalized nanodiamond nanofluids in heat exchanger loop </v>
      </c>
      <c r="K13" s="1" t="s">
        <v>1683</v>
      </c>
      <c r="L13" s="62">
        <f t="shared" si="0"/>
        <v>0.46666666666666679</v>
      </c>
      <c r="M13" s="63">
        <f t="shared" si="1"/>
        <v>0.4791666666666668</v>
      </c>
    </row>
    <row r="14" spans="1:25" s="128" customFormat="1" x14ac:dyDescent="0.45">
      <c r="A14"/>
      <c r="B14" s="3"/>
      <c r="C14" s="23"/>
      <c r="D14" s="15">
        <f>M13+TIME(0,$S$1,0)</f>
        <v>0.4791666666666668</v>
      </c>
      <c r="E14"/>
      <c r="F14"/>
      <c r="G14"/>
      <c r="H14"/>
      <c r="I14" s="1"/>
      <c r="J14" s="1"/>
      <c r="K14" s="1"/>
      <c r="L14" s="62"/>
      <c r="M14" s="63"/>
    </row>
    <row r="15" spans="1:25" s="128" customFormat="1" x14ac:dyDescent="0.45">
      <c r="A15" s="8">
        <f>A8+1</f>
        <v>2</v>
      </c>
      <c r="B15" s="115"/>
      <c r="C15" s="25">
        <f>C8</f>
        <v>0.41666666666666674</v>
      </c>
      <c r="D15" s="17"/>
      <c r="E15" s="8" t="str">
        <f>Presentations!C541</f>
        <v>Refrigerants, AC and Refrigeration - I</v>
      </c>
      <c r="F15" s="8"/>
      <c r="G15" s="8"/>
      <c r="H15" s="8"/>
      <c r="I15" s="64"/>
      <c r="J15" s="64"/>
      <c r="K15" s="64"/>
      <c r="L15" s="64"/>
      <c r="M15" s="64"/>
    </row>
    <row r="16" spans="1:25" s="128" customFormat="1" x14ac:dyDescent="0.45">
      <c r="A16" s="4"/>
      <c r="B16" s="6"/>
      <c r="C16" s="26"/>
      <c r="D16" s="18"/>
      <c r="E16" s="6" t="s">
        <v>192</v>
      </c>
      <c r="F16" s="4" t="s">
        <v>215</v>
      </c>
      <c r="G16" s="4"/>
      <c r="H16" s="4"/>
      <c r="I16" s="65" t="s">
        <v>1073</v>
      </c>
      <c r="J16" s="65" t="str">
        <f>Presentations!D542</f>
        <v xml:space="preserve">Material Properties Analysis of Circuit Subassemblies: Quantitative Characterization of Sapphire (a-Al203) and Silicon Nitride (Si3N4) Using Cryogenic Cycling </v>
      </c>
      <c r="K16" s="65" t="s">
        <v>1086</v>
      </c>
      <c r="L16" s="66">
        <f>C15</f>
        <v>0.41666666666666674</v>
      </c>
      <c r="M16" s="67">
        <f t="shared" ref="M16:M20" si="2">L16+TIME(0,$R$1,0)</f>
        <v>0.42916666666666675</v>
      </c>
    </row>
    <row r="17" spans="1:13" s="128" customFormat="1" x14ac:dyDescent="0.45">
      <c r="A17" s="4"/>
      <c r="B17" s="6"/>
      <c r="C17" s="27"/>
      <c r="D17" s="18"/>
      <c r="E17" s="6" t="s">
        <v>193</v>
      </c>
      <c r="F17" s="4" t="s">
        <v>1712</v>
      </c>
      <c r="G17" s="4"/>
      <c r="H17" s="4"/>
      <c r="I17" s="65" t="s">
        <v>1077</v>
      </c>
      <c r="J17" s="65" t="str">
        <f>Presentations!D543</f>
        <v>Experimental study of boiling heat transfer and pressure drop of R410A in micro-fin tubes</v>
      </c>
      <c r="K17" s="65" t="s">
        <v>1088</v>
      </c>
      <c r="L17" s="66">
        <f>M16</f>
        <v>0.42916666666666675</v>
      </c>
      <c r="M17" s="67">
        <f t="shared" si="2"/>
        <v>0.44166666666666676</v>
      </c>
    </row>
    <row r="18" spans="1:13" s="128" customFormat="1" x14ac:dyDescent="0.45">
      <c r="A18" s="4"/>
      <c r="B18" s="6"/>
      <c r="C18" s="27"/>
      <c r="D18" s="18"/>
      <c r="E18" s="4"/>
      <c r="F18" s="4"/>
      <c r="G18" s="4"/>
      <c r="H18" s="4"/>
      <c r="I18" s="65" t="s">
        <v>1079</v>
      </c>
      <c r="J18" s="65" t="str">
        <f>Presentations!D544</f>
        <v>Cubic and Multiparameter Equations of State Evaluation for Supercritical Flow Modeling</v>
      </c>
      <c r="K18" s="65" t="s">
        <v>2111</v>
      </c>
      <c r="L18" s="66">
        <f>M17</f>
        <v>0.44166666666666676</v>
      </c>
      <c r="M18" s="67">
        <f t="shared" si="2"/>
        <v>0.45416666666666677</v>
      </c>
    </row>
    <row r="19" spans="1:13" s="128" customFormat="1" x14ac:dyDescent="0.45">
      <c r="A19" s="4"/>
      <c r="B19" s="6"/>
      <c r="C19" s="27"/>
      <c r="D19" s="18"/>
      <c r="E19" s="4"/>
      <c r="F19" s="4"/>
      <c r="G19" s="4"/>
      <c r="H19" s="4"/>
      <c r="I19" s="65" t="s">
        <v>1075</v>
      </c>
      <c r="J19" s="65" t="str">
        <f>Presentations!D545</f>
        <v>A numerical investigation of refrigerant distribution in an R600a domestic refrigerator-freezer cycle under transient conditions</v>
      </c>
      <c r="K19" s="65" t="s">
        <v>1087</v>
      </c>
      <c r="L19" s="66">
        <f>M18</f>
        <v>0.45416666666666677</v>
      </c>
      <c r="M19" s="67">
        <f t="shared" si="2"/>
        <v>0.46666666666666679</v>
      </c>
    </row>
    <row r="20" spans="1:13" s="128" customFormat="1" x14ac:dyDescent="0.45">
      <c r="A20" s="4"/>
      <c r="B20" s="6"/>
      <c r="C20" s="27"/>
      <c r="D20" s="18"/>
      <c r="E20" s="4"/>
      <c r="F20" s="4"/>
      <c r="G20" s="4"/>
      <c r="H20" s="4"/>
      <c r="I20" s="65">
        <v>0</v>
      </c>
      <c r="J20" s="65">
        <f>Presentations!D546</f>
        <v>0</v>
      </c>
      <c r="K20" s="65">
        <v>0</v>
      </c>
      <c r="L20" s="66">
        <f>M19</f>
        <v>0.46666666666666679</v>
      </c>
      <c r="M20" s="67">
        <f t="shared" si="2"/>
        <v>0.4791666666666668</v>
      </c>
    </row>
    <row r="21" spans="1:13" s="128" customFormat="1" x14ac:dyDescent="0.45">
      <c r="A21" s="7"/>
      <c r="B21" s="116"/>
      <c r="C21" s="28"/>
      <c r="D21" s="19">
        <f>M20+TIME(0,$S$1,0)</f>
        <v>0.4791666666666668</v>
      </c>
      <c r="E21" s="7"/>
      <c r="F21" s="7"/>
      <c r="G21" s="7"/>
      <c r="H21" s="7"/>
      <c r="I21" s="68"/>
      <c r="J21" s="68"/>
      <c r="K21" s="68"/>
      <c r="L21" s="69"/>
      <c r="M21" s="70"/>
    </row>
    <row r="22" spans="1:13" s="128" customFormat="1" x14ac:dyDescent="0.45">
      <c r="A22" s="123">
        <f>A15+1</f>
        <v>3</v>
      </c>
      <c r="B22" s="131"/>
      <c r="C22" s="132">
        <f>C15</f>
        <v>0.41666666666666674</v>
      </c>
      <c r="D22" s="133"/>
      <c r="E22" s="123" t="s">
        <v>1678</v>
      </c>
      <c r="F22" s="123"/>
      <c r="G22" s="123"/>
      <c r="H22" s="123"/>
      <c r="I22" s="124"/>
      <c r="J22" s="124"/>
      <c r="K22" s="124"/>
      <c r="L22" s="124"/>
      <c r="M22" s="124"/>
    </row>
    <row r="23" spans="1:13" s="128" customFormat="1" x14ac:dyDescent="0.45">
      <c r="A23" s="123"/>
      <c r="B23" s="131"/>
      <c r="C23" s="132"/>
      <c r="D23" s="133"/>
      <c r="E23" s="131" t="s">
        <v>192</v>
      </c>
      <c r="F23" s="123" t="s">
        <v>1808</v>
      </c>
      <c r="G23" s="123"/>
      <c r="H23" s="123"/>
      <c r="I23" s="124"/>
      <c r="J23" s="124"/>
      <c r="K23" s="124"/>
      <c r="L23" s="134">
        <f>C22</f>
        <v>0.41666666666666674</v>
      </c>
      <c r="M23" s="135"/>
    </row>
    <row r="24" spans="1:13" s="128" customFormat="1" x14ac:dyDescent="0.45">
      <c r="A24" s="123"/>
      <c r="B24" s="131"/>
      <c r="C24" s="136"/>
      <c r="D24" s="133"/>
      <c r="E24" s="131" t="s">
        <v>193</v>
      </c>
      <c r="F24" s="123" t="s">
        <v>1679</v>
      </c>
      <c r="G24" s="123"/>
      <c r="H24" s="123"/>
      <c r="I24" s="124"/>
      <c r="J24" s="124"/>
      <c r="K24" s="124"/>
      <c r="L24" s="134"/>
      <c r="M24" s="135"/>
    </row>
    <row r="25" spans="1:13" s="128" customFormat="1" x14ac:dyDescent="0.45">
      <c r="A25" s="123"/>
      <c r="B25" s="131"/>
      <c r="C25" s="136"/>
      <c r="D25" s="133"/>
      <c r="E25" s="131" t="str">
        <f>Keynotes!A21</f>
        <v>Panelists:</v>
      </c>
      <c r="F25" s="123" t="s">
        <v>1805</v>
      </c>
      <c r="G25" s="123"/>
      <c r="H25" s="123"/>
      <c r="I25" s="124"/>
      <c r="J25" s="124"/>
      <c r="K25" s="124"/>
      <c r="L25" s="134"/>
      <c r="M25" s="135"/>
    </row>
    <row r="26" spans="1:13" s="128" customFormat="1" x14ac:dyDescent="0.45">
      <c r="A26" s="123"/>
      <c r="B26" s="131"/>
      <c r="C26" s="136"/>
      <c r="D26" s="133"/>
      <c r="E26" s="123"/>
      <c r="F26" s="123" t="s">
        <v>1807</v>
      </c>
      <c r="G26" s="123"/>
      <c r="H26" s="123"/>
      <c r="I26" s="124"/>
      <c r="J26" s="124"/>
      <c r="K26" s="124"/>
      <c r="L26" s="134"/>
      <c r="M26" s="135"/>
    </row>
    <row r="27" spans="1:13" s="128" customFormat="1" x14ac:dyDescent="0.45">
      <c r="A27" s="123"/>
      <c r="B27" s="131"/>
      <c r="C27" s="136"/>
      <c r="D27" s="133"/>
      <c r="E27" s="123"/>
      <c r="F27" s="123" t="s">
        <v>1806</v>
      </c>
      <c r="G27" s="123"/>
      <c r="H27" s="123"/>
      <c r="I27" s="124"/>
      <c r="J27" s="124"/>
      <c r="K27" s="124"/>
      <c r="L27" s="134"/>
      <c r="M27" s="135"/>
    </row>
    <row r="28" spans="1:13" s="128" customFormat="1" x14ac:dyDescent="0.45">
      <c r="A28" s="123"/>
      <c r="B28" s="131"/>
      <c r="C28" s="136"/>
      <c r="D28" s="137">
        <f>D21</f>
        <v>0.4791666666666668</v>
      </c>
      <c r="E28" s="123"/>
      <c r="F28" s="123" t="s">
        <v>2130</v>
      </c>
      <c r="G28" s="123"/>
      <c r="H28" s="123"/>
      <c r="I28" s="124"/>
      <c r="J28" s="124"/>
      <c r="K28" s="124"/>
      <c r="L28" s="134"/>
      <c r="M28" s="135"/>
    </row>
    <row r="29" spans="1:13" s="128" customFormat="1" x14ac:dyDescent="0.45">
      <c r="A29" s="74">
        <f>A22+1</f>
        <v>4</v>
      </c>
      <c r="B29" s="241"/>
      <c r="C29" s="143">
        <f>C22</f>
        <v>0.41666666666666674</v>
      </c>
      <c r="D29" s="144"/>
      <c r="E29" s="74" t="s">
        <v>1653</v>
      </c>
      <c r="F29" s="74" t="s">
        <v>2203</v>
      </c>
      <c r="G29" s="74"/>
      <c r="H29" s="88" t="s">
        <v>1660</v>
      </c>
      <c r="I29" s="78" t="s">
        <v>1654</v>
      </c>
      <c r="J29" s="75"/>
      <c r="K29" s="75"/>
      <c r="L29" s="75"/>
      <c r="M29" s="75"/>
    </row>
    <row r="30" spans="1:13" s="128" customFormat="1" x14ac:dyDescent="0.45">
      <c r="A30" s="80"/>
      <c r="B30" s="242"/>
      <c r="C30" s="145"/>
      <c r="D30" s="146"/>
      <c r="E30" s="79"/>
      <c r="F30" s="80"/>
      <c r="G30" s="80"/>
      <c r="H30" s="80"/>
      <c r="I30" s="81"/>
      <c r="J30" s="81"/>
      <c r="K30" s="81"/>
      <c r="L30" s="76">
        <f>C29</f>
        <v>0.41666666666666674</v>
      </c>
      <c r="M30" s="77">
        <f t="shared" ref="M30:M35" si="3">L30+TIME(0,$R$1,0)</f>
        <v>0.42916666666666675</v>
      </c>
    </row>
    <row r="31" spans="1:13" s="128" customFormat="1" x14ac:dyDescent="0.45">
      <c r="A31" s="80"/>
      <c r="B31" s="242"/>
      <c r="C31" s="147"/>
      <c r="D31" s="146"/>
      <c r="E31" s="121"/>
      <c r="F31" s="80"/>
      <c r="G31" s="80"/>
      <c r="H31" s="80"/>
      <c r="I31" s="81"/>
      <c r="J31" s="81"/>
      <c r="K31" s="81"/>
      <c r="L31" s="76">
        <f>M30</f>
        <v>0.42916666666666675</v>
      </c>
      <c r="M31" s="77">
        <f t="shared" si="3"/>
        <v>0.44166666666666676</v>
      </c>
    </row>
    <row r="32" spans="1:13" s="128" customFormat="1" x14ac:dyDescent="0.45">
      <c r="A32" s="80"/>
      <c r="B32" s="242"/>
      <c r="C32" s="147"/>
      <c r="D32" s="146"/>
      <c r="E32" s="121" t="str">
        <f>Presentations!C387</f>
        <v>Energy and Sustainability - I</v>
      </c>
      <c r="F32" s="80"/>
      <c r="G32" s="80"/>
      <c r="H32" s="80"/>
      <c r="I32" s="238">
        <v>0</v>
      </c>
      <c r="J32" s="238">
        <f>Presentations!D388</f>
        <v>0</v>
      </c>
      <c r="K32" s="238">
        <v>0</v>
      </c>
      <c r="L32" s="76"/>
      <c r="M32" s="77"/>
    </row>
    <row r="33" spans="1:13" s="128" customFormat="1" x14ac:dyDescent="0.45">
      <c r="A33" s="4"/>
      <c r="B33" s="6"/>
      <c r="C33" s="27"/>
      <c r="D33" s="18"/>
      <c r="E33" s="31" t="s">
        <v>192</v>
      </c>
      <c r="F33" s="82" t="s">
        <v>2204</v>
      </c>
      <c r="G33" s="4"/>
      <c r="H33" s="4"/>
      <c r="I33" s="65" t="s">
        <v>835</v>
      </c>
      <c r="J33" s="65" t="str">
        <f>Presentations!D389</f>
        <v>Comparing three methods for waste natural gas-based water production: reverse osmosis, thermal desalination and atmospheric water harvesting.</v>
      </c>
      <c r="K33" s="65" t="s">
        <v>856</v>
      </c>
      <c r="L33" s="66">
        <f>M31</f>
        <v>0.44166666666666676</v>
      </c>
      <c r="M33" s="67">
        <f t="shared" si="3"/>
        <v>0.45416666666666677</v>
      </c>
    </row>
    <row r="34" spans="1:13" s="128" customFormat="1" x14ac:dyDescent="0.45">
      <c r="A34" s="4"/>
      <c r="B34" s="6"/>
      <c r="C34" s="27"/>
      <c r="D34" s="18"/>
      <c r="E34" s="31" t="s">
        <v>193</v>
      </c>
      <c r="F34" s="82" t="s">
        <v>241</v>
      </c>
      <c r="G34" s="4"/>
      <c r="H34" s="4"/>
      <c r="I34" s="65" t="s">
        <v>843</v>
      </c>
      <c r="J34" s="65" t="str">
        <f>Presentations!D390</f>
        <v>COMPUTER-AIDED WORKING FLUID DESIGN AND POWER SYSTEM OPTIMIZATION USING THE SAFT-G MIE EQUATION OF STATE</v>
      </c>
      <c r="K34" s="65" t="s">
        <v>1756</v>
      </c>
      <c r="L34" s="66">
        <f>M33</f>
        <v>0.45416666666666677</v>
      </c>
      <c r="M34" s="67">
        <f t="shared" si="3"/>
        <v>0.46666666666666679</v>
      </c>
    </row>
    <row r="35" spans="1:13" s="128" customFormat="1" x14ac:dyDescent="0.45">
      <c r="A35" s="7"/>
      <c r="B35" s="116"/>
      <c r="C35" s="28"/>
      <c r="D35" s="19">
        <f>D28</f>
        <v>0.4791666666666668</v>
      </c>
      <c r="E35" s="32"/>
      <c r="F35" s="7"/>
      <c r="G35" s="7"/>
      <c r="H35" s="7"/>
      <c r="I35" s="68" t="s">
        <v>848</v>
      </c>
      <c r="J35" s="68" t="str">
        <f>Presentations!D391</f>
        <v xml:space="preserve">SOLAR DRIVEN INNOVATIVE VACUUM TECHNOLOGY </v>
      </c>
      <c r="K35" s="68" t="s">
        <v>627</v>
      </c>
      <c r="L35" s="69">
        <f>M34</f>
        <v>0.46666666666666679</v>
      </c>
      <c r="M35" s="70">
        <f t="shared" si="3"/>
        <v>0.4791666666666668</v>
      </c>
    </row>
    <row r="36" spans="1:13" s="128" customFormat="1" x14ac:dyDescent="0.45">
      <c r="A36">
        <f>A29+1</f>
        <v>5</v>
      </c>
      <c r="B36" s="3"/>
      <c r="C36" s="29">
        <f>C29</f>
        <v>0.41666666666666674</v>
      </c>
      <c r="D36" s="13"/>
      <c r="E36" s="99" t="str">
        <f>Presentations!C367</f>
        <v>Compact Heat Exchangers</v>
      </c>
      <c r="F36"/>
      <c r="G36"/>
      <c r="H36"/>
      <c r="I36" s="1"/>
      <c r="J36" s="1"/>
      <c r="K36" s="1"/>
      <c r="L36" s="1"/>
      <c r="M36" s="1"/>
    </row>
    <row r="37" spans="1:13" s="128" customFormat="1" x14ac:dyDescent="0.45">
      <c r="A37"/>
      <c r="B37" s="3"/>
      <c r="C37" s="29"/>
      <c r="D37" s="13"/>
      <c r="E37" s="33" t="s">
        <v>192</v>
      </c>
      <c r="F37" t="s">
        <v>2205</v>
      </c>
      <c r="G37"/>
      <c r="H37"/>
      <c r="I37" s="1" t="s">
        <v>796</v>
      </c>
      <c r="J37" s="1" t="str">
        <f>Presentations!D368</f>
        <v xml:space="preserve">Polymeric Hollow Fiber Heat Transfer Surfaces for Shell and Tube Application </v>
      </c>
      <c r="K37" s="1" t="s">
        <v>823</v>
      </c>
      <c r="L37" s="62">
        <f>C36</f>
        <v>0.41666666666666674</v>
      </c>
      <c r="M37" s="63">
        <f>L37+TIME(0,$R$1,0)</f>
        <v>0.42916666666666675</v>
      </c>
    </row>
    <row r="38" spans="1:13" s="128" customFormat="1" x14ac:dyDescent="0.45">
      <c r="A38"/>
      <c r="B38" s="3"/>
      <c r="C38" s="21"/>
      <c r="D38" s="13"/>
      <c r="E38" s="33" t="s">
        <v>193</v>
      </c>
      <c r="F38" t="s">
        <v>790</v>
      </c>
      <c r="G38"/>
      <c r="H38"/>
      <c r="I38" s="1" t="s">
        <v>798</v>
      </c>
      <c r="J38" s="1" t="str">
        <f>Presentations!D369</f>
        <v>Numerical Modeling and Experimental Studies on a Wire Mesh Heat Exchanger</v>
      </c>
      <c r="K38" s="1" t="s">
        <v>824</v>
      </c>
      <c r="L38" s="62">
        <f>M37</f>
        <v>0.42916666666666675</v>
      </c>
      <c r="M38" s="63">
        <f>L38+TIME(0,$R$1,0)</f>
        <v>0.44166666666666676</v>
      </c>
    </row>
    <row r="39" spans="1:13" s="128" customFormat="1" x14ac:dyDescent="0.45">
      <c r="A39"/>
      <c r="B39" s="3"/>
      <c r="C39" s="21"/>
      <c r="D39" s="13"/>
      <c r="E39" s="33"/>
      <c r="F39"/>
      <c r="G39"/>
      <c r="H39"/>
      <c r="I39" s="1" t="s">
        <v>808</v>
      </c>
      <c r="J39" s="1" t="str">
        <f>Presentations!D370</f>
        <v>Evaluation of Heat Transfer and Scaling Characteristics of New, Ultra-Thin Low Surface Energy Coatings for Heat Exchangers</v>
      </c>
      <c r="K39" s="1" t="s">
        <v>829</v>
      </c>
      <c r="L39" s="62">
        <f t="shared" ref="L39:L41" si="4">M38</f>
        <v>0.44166666666666676</v>
      </c>
      <c r="M39" s="63">
        <f t="shared" ref="M39:M41" si="5">L39+TIME(0,$R$1,0)</f>
        <v>0.45416666666666677</v>
      </c>
    </row>
    <row r="40" spans="1:13" s="128" customFormat="1" x14ac:dyDescent="0.45">
      <c r="A40"/>
      <c r="B40" s="3"/>
      <c r="C40" s="21"/>
      <c r="D40" s="13"/>
      <c r="E40" s="33"/>
      <c r="F40"/>
      <c r="G40"/>
      <c r="H40"/>
      <c r="I40" s="1" t="s">
        <v>810</v>
      </c>
      <c r="J40" s="1" t="str">
        <f>Presentations!D371</f>
        <v>Inlet Flow Maldistribution Effect on Three-Fluid Cross-Flow Heat Exchanger Arrangements.</v>
      </c>
      <c r="K40" s="1" t="s">
        <v>830</v>
      </c>
      <c r="L40" s="62">
        <f t="shared" si="4"/>
        <v>0.45416666666666677</v>
      </c>
      <c r="M40" s="63">
        <f t="shared" si="5"/>
        <v>0.46666666666666679</v>
      </c>
    </row>
    <row r="41" spans="1:13" s="128" customFormat="1" x14ac:dyDescent="0.45">
      <c r="A41"/>
      <c r="B41" s="3"/>
      <c r="C41" s="21"/>
      <c r="D41" s="13"/>
      <c r="E41" s="33"/>
      <c r="F41"/>
      <c r="G41"/>
      <c r="H41"/>
      <c r="I41" s="1" t="s">
        <v>802</v>
      </c>
      <c r="J41" s="1" t="str">
        <f>Presentations!D372</f>
        <v>Evaluation of Heat Transfer Correlations for Compact Plate and Frame Heat Exchangers</v>
      </c>
      <c r="K41" s="1" t="s">
        <v>2102</v>
      </c>
      <c r="L41" s="62">
        <f t="shared" si="4"/>
        <v>0.46666666666666679</v>
      </c>
      <c r="M41" s="63">
        <f t="shared" si="5"/>
        <v>0.4791666666666668</v>
      </c>
    </row>
    <row r="42" spans="1:13" s="128" customFormat="1" x14ac:dyDescent="0.45">
      <c r="A42"/>
      <c r="B42" s="3"/>
      <c r="C42" s="21"/>
      <c r="D42" s="15">
        <f>D35</f>
        <v>0.4791666666666668</v>
      </c>
      <c r="E42" s="33"/>
      <c r="F42"/>
      <c r="G42"/>
      <c r="H42"/>
      <c r="I42" s="1"/>
      <c r="J42" s="1"/>
      <c r="K42" s="1"/>
      <c r="L42" s="62"/>
      <c r="M42" s="63"/>
    </row>
    <row r="43" spans="1:13" s="128" customFormat="1" x14ac:dyDescent="0.45">
      <c r="A43" s="8">
        <f>A36+1</f>
        <v>6</v>
      </c>
      <c r="B43" s="115"/>
      <c r="C43" s="25">
        <f>C36</f>
        <v>0.41666666666666674</v>
      </c>
      <c r="D43" s="17"/>
      <c r="E43" s="120" t="str">
        <f>Presentations!C28</f>
        <v>Numerical Multiphase flow</v>
      </c>
      <c r="F43" s="8"/>
      <c r="G43" s="8"/>
      <c r="H43" s="8"/>
      <c r="I43" s="64"/>
      <c r="J43" s="64"/>
      <c r="K43" s="64"/>
      <c r="L43" s="64"/>
      <c r="M43" s="64"/>
    </row>
    <row r="44" spans="1:13" s="128" customFormat="1" x14ac:dyDescent="0.45">
      <c r="A44" s="4"/>
      <c r="B44" s="6"/>
      <c r="C44" s="26"/>
      <c r="D44" s="18"/>
      <c r="E44" s="31" t="s">
        <v>192</v>
      </c>
      <c r="F44" s="82" t="s">
        <v>2206</v>
      </c>
      <c r="G44" s="4"/>
      <c r="H44" s="4"/>
      <c r="I44" s="65" t="s">
        <v>251</v>
      </c>
      <c r="J44" s="65" t="str">
        <f>Presentations!D29</f>
        <v>A Mixture Model for the Simulation of Thermal-Hydraulics Bubbly Flow</v>
      </c>
      <c r="K44" s="65" t="s">
        <v>270</v>
      </c>
      <c r="L44" s="66">
        <f>C43</f>
        <v>0.41666666666666674</v>
      </c>
      <c r="M44" s="67">
        <f t="shared" ref="M44:M48" si="6">L44+TIME(0,$R$1,0)</f>
        <v>0.42916666666666675</v>
      </c>
    </row>
    <row r="45" spans="1:13" s="128" customFormat="1" x14ac:dyDescent="0.45">
      <c r="A45" s="4"/>
      <c r="B45" s="6"/>
      <c r="C45" s="27"/>
      <c r="D45" s="18"/>
      <c r="E45" s="31" t="s">
        <v>193</v>
      </c>
      <c r="F45" s="82" t="s">
        <v>2207</v>
      </c>
      <c r="G45" s="4"/>
      <c r="H45" s="4"/>
      <c r="I45" s="65" t="s">
        <v>220</v>
      </c>
      <c r="J45" s="65" t="str">
        <f>Presentations!D30</f>
        <v>CFD simulation of 90Â° pipe bend for multiphase flow of zinc tailing-water slurry suspension</v>
      </c>
      <c r="K45" s="65" t="s">
        <v>1755</v>
      </c>
      <c r="L45" s="66">
        <f>M44</f>
        <v>0.42916666666666675</v>
      </c>
      <c r="M45" s="67">
        <f t="shared" si="6"/>
        <v>0.44166666666666676</v>
      </c>
    </row>
    <row r="46" spans="1:13" s="128" customFormat="1" x14ac:dyDescent="0.45">
      <c r="A46" s="4"/>
      <c r="B46" s="6"/>
      <c r="C46" s="27"/>
      <c r="D46" s="18"/>
      <c r="E46" s="31"/>
      <c r="F46" s="4"/>
      <c r="G46" s="4"/>
      <c r="H46" s="4"/>
      <c r="I46" s="65" t="s">
        <v>224</v>
      </c>
      <c r="J46" s="65" t="str">
        <f>Presentations!D31</f>
        <v>CFD-DEM Approach to Calculate the Flow and Heat Transfer Behaviours in Fluidized Bed with Immersed Tube at Particle Scale</v>
      </c>
      <c r="K46" s="65" t="s">
        <v>1828</v>
      </c>
      <c r="L46" s="66">
        <f>M45</f>
        <v>0.44166666666666676</v>
      </c>
      <c r="M46" s="67">
        <f t="shared" si="6"/>
        <v>0.45416666666666677</v>
      </c>
    </row>
    <row r="47" spans="1:13" s="128" customFormat="1" x14ac:dyDescent="0.45">
      <c r="A47" s="4"/>
      <c r="B47" s="6"/>
      <c r="C47" s="27"/>
      <c r="D47" s="18"/>
      <c r="E47" s="31"/>
      <c r="F47" s="4"/>
      <c r="G47" s="4"/>
      <c r="H47" s="4"/>
      <c r="I47" s="65" t="s">
        <v>228</v>
      </c>
      <c r="J47" s="65" t="str">
        <f>Presentations!D32</f>
        <v>Liquid transfer simulation on mesoscale gravure printing using multi-body dissipative particle dynamics</v>
      </c>
      <c r="K47" s="65" t="s">
        <v>1046</v>
      </c>
      <c r="L47" s="66">
        <f>M46</f>
        <v>0.45416666666666677</v>
      </c>
      <c r="M47" s="67">
        <f t="shared" si="6"/>
        <v>0.46666666666666679</v>
      </c>
    </row>
    <row r="48" spans="1:13" s="128" customFormat="1" x14ac:dyDescent="0.45">
      <c r="A48" s="4"/>
      <c r="B48" s="6"/>
      <c r="C48" s="27"/>
      <c r="D48" s="18"/>
      <c r="E48" s="31"/>
      <c r="F48" s="4"/>
      <c r="G48" s="4"/>
      <c r="H48" s="4"/>
      <c r="I48" s="65" t="s">
        <v>232</v>
      </c>
      <c r="J48" s="65" t="str">
        <f>Presentations!D33</f>
        <v>NUMERICAL ANALYSIS OF THE INFLUENCE OF THE JET-TO-JET SPACING BETWEEN TWO ADJACENT AIR JETS IMPINGING A FLAT PLATE</v>
      </c>
      <c r="K48" s="65" t="s">
        <v>1710</v>
      </c>
      <c r="L48" s="66">
        <f>M47</f>
        <v>0.46666666666666679</v>
      </c>
      <c r="M48" s="67">
        <f t="shared" si="6"/>
        <v>0.4791666666666668</v>
      </c>
    </row>
    <row r="49" spans="1:13" s="128" customFormat="1" x14ac:dyDescent="0.45">
      <c r="A49" s="7"/>
      <c r="B49" s="116"/>
      <c r="C49" s="28"/>
      <c r="D49" s="19">
        <f>D42</f>
        <v>0.4791666666666668</v>
      </c>
      <c r="E49" s="32"/>
      <c r="F49" s="7"/>
      <c r="G49" s="7"/>
      <c r="H49" s="7"/>
      <c r="I49" s="68"/>
      <c r="J49" s="68"/>
      <c r="K49" s="68"/>
      <c r="L49" s="69"/>
      <c r="M49" s="70"/>
    </row>
    <row r="50" spans="1:13" s="128" customFormat="1" x14ac:dyDescent="0.45">
      <c r="A50">
        <f>A43+1</f>
        <v>7</v>
      </c>
      <c r="B50" s="3"/>
      <c r="C50" s="29">
        <f>C43</f>
        <v>0.41666666666666674</v>
      </c>
      <c r="D50" s="13"/>
      <c r="E50" s="99" t="str">
        <f>Presentations!C777</f>
        <v>Fluid Flow and Heat Transfer in Industrial and Commercial Processes and Material Processing - I</v>
      </c>
      <c r="F50"/>
      <c r="G50"/>
      <c r="H50"/>
      <c r="I50" s="1"/>
      <c r="J50" s="1"/>
      <c r="K50" s="1"/>
      <c r="L50" s="1"/>
      <c r="M50" s="1"/>
    </row>
    <row r="51" spans="1:13" s="128" customFormat="1" x14ac:dyDescent="0.45">
      <c r="A51"/>
      <c r="B51" s="3"/>
      <c r="C51" s="29"/>
      <c r="D51" s="13"/>
      <c r="E51" s="33" t="s">
        <v>192</v>
      </c>
      <c r="F51" t="s">
        <v>2208</v>
      </c>
      <c r="G51"/>
      <c r="H51"/>
      <c r="I51" s="1" t="s">
        <v>1430</v>
      </c>
      <c r="J51" s="1" t="str">
        <f>Presentations!D778</f>
        <v>NUMERICAL STUDY OF THE SAND REMOVAL IN AN IMPACT PLATE SEPARATOR WITH PARTICLE LADEN CRUDE OIL FLOW</v>
      </c>
      <c r="K51" s="1" t="s">
        <v>302</v>
      </c>
      <c r="L51" s="62">
        <f>C50</f>
        <v>0.41666666666666674</v>
      </c>
      <c r="M51" s="63">
        <f>L51+TIME(0,$R$1,0)</f>
        <v>0.42916666666666675</v>
      </c>
    </row>
    <row r="52" spans="1:13" s="128" customFormat="1" x14ac:dyDescent="0.45">
      <c r="A52"/>
      <c r="B52" s="3"/>
      <c r="C52" s="21"/>
      <c r="D52" s="13"/>
      <c r="E52" s="33" t="s">
        <v>193</v>
      </c>
      <c r="F52" t="s">
        <v>1610</v>
      </c>
      <c r="G52"/>
      <c r="H52"/>
      <c r="I52" s="1" t="s">
        <v>1422</v>
      </c>
      <c r="J52" s="1" t="str">
        <f>Presentations!D779</f>
        <v>Advances in Lightweight Heat Sinks</v>
      </c>
      <c r="K52" s="1" t="s">
        <v>728</v>
      </c>
      <c r="L52" s="62">
        <f>M51</f>
        <v>0.42916666666666675</v>
      </c>
      <c r="M52" s="63">
        <f>L52+TIME(0,$R$1,0)</f>
        <v>0.44166666666666676</v>
      </c>
    </row>
    <row r="53" spans="1:13" s="128" customFormat="1" x14ac:dyDescent="0.45">
      <c r="A53"/>
      <c r="B53" s="3"/>
      <c r="C53" s="21"/>
      <c r="D53" s="13"/>
      <c r="E53" s="33"/>
      <c r="F53"/>
      <c r="G53"/>
      <c r="H53"/>
      <c r="I53" s="1" t="s">
        <v>1424</v>
      </c>
      <c r="J53" s="1" t="str">
        <f>Presentations!D780</f>
        <v>Residence time distribution analysis of granular material in rotary kilns</v>
      </c>
      <c r="K53" s="1" t="s">
        <v>1441</v>
      </c>
      <c r="L53" s="62">
        <f t="shared" ref="L53:L55" si="7">M52</f>
        <v>0.44166666666666676</v>
      </c>
      <c r="M53" s="63">
        <f t="shared" ref="M53:M55" si="8">L53+TIME(0,$R$1,0)</f>
        <v>0.45416666666666677</v>
      </c>
    </row>
    <row r="54" spans="1:13" s="128" customFormat="1" x14ac:dyDescent="0.45">
      <c r="A54"/>
      <c r="B54" s="3"/>
      <c r="C54" s="21"/>
      <c r="D54" s="13"/>
      <c r="E54" s="33"/>
      <c r="F54"/>
      <c r="G54"/>
      <c r="H54"/>
      <c r="I54" s="1" t="s">
        <v>1434</v>
      </c>
      <c r="J54" s="1" t="str">
        <f>Presentations!D781</f>
        <v>Non-equilibrium evaporation in a vaccum spray flash</v>
      </c>
      <c r="K54" s="1" t="s">
        <v>656</v>
      </c>
      <c r="L54" s="62">
        <f t="shared" si="7"/>
        <v>0.45416666666666677</v>
      </c>
      <c r="M54" s="63">
        <f t="shared" si="8"/>
        <v>0.46666666666666679</v>
      </c>
    </row>
    <row r="55" spans="1:13" s="128" customFormat="1" x14ac:dyDescent="0.45">
      <c r="A55"/>
      <c r="B55" s="3"/>
      <c r="C55" s="21"/>
      <c r="D55" s="13"/>
      <c r="E55" s="33"/>
      <c r="F55"/>
      <c r="G55"/>
      <c r="H55"/>
      <c r="I55" s="1" t="s">
        <v>1451</v>
      </c>
      <c r="J55" s="1" t="str">
        <f>Presentations!D782</f>
        <v>Investigation of the effect of pressure drop on calcium carbonate deposition rate in a vertical slot</v>
      </c>
      <c r="K55" s="1" t="s">
        <v>1462</v>
      </c>
      <c r="L55" s="62">
        <f t="shared" si="7"/>
        <v>0.46666666666666679</v>
      </c>
      <c r="M55" s="63">
        <f t="shared" si="8"/>
        <v>0.4791666666666668</v>
      </c>
    </row>
    <row r="56" spans="1:13" s="128" customFormat="1" x14ac:dyDescent="0.45">
      <c r="A56"/>
      <c r="B56" s="3"/>
      <c r="C56" s="21"/>
      <c r="D56" s="15">
        <f>D49</f>
        <v>0.4791666666666668</v>
      </c>
      <c r="E56" s="33"/>
      <c r="F56"/>
      <c r="G56"/>
      <c r="H56"/>
      <c r="I56" s="1"/>
      <c r="J56" s="1"/>
      <c r="K56" s="1"/>
      <c r="L56" s="62"/>
      <c r="M56" s="63"/>
    </row>
    <row r="57" spans="1:13" s="128" customFormat="1" x14ac:dyDescent="0.45">
      <c r="A57" s="8">
        <f>A50+1</f>
        <v>8</v>
      </c>
      <c r="B57" s="115"/>
      <c r="C57" s="25">
        <f>C50</f>
        <v>0.41666666666666674</v>
      </c>
      <c r="D57" s="17"/>
      <c r="E57" s="120" t="str">
        <f>Presentations!C112&amp;" - I "</f>
        <v xml:space="preserve">Combustion, Fire, Fuel - I </v>
      </c>
      <c r="F57" s="8"/>
      <c r="G57" s="8"/>
      <c r="H57" s="8"/>
      <c r="I57" s="64"/>
      <c r="J57" s="64"/>
      <c r="K57" s="64"/>
      <c r="L57" s="64"/>
      <c r="M57" s="64"/>
    </row>
    <row r="58" spans="1:13" s="128" customFormat="1" x14ac:dyDescent="0.45">
      <c r="A58" s="4"/>
      <c r="B58" s="6"/>
      <c r="C58" s="26"/>
      <c r="D58" s="18"/>
      <c r="E58" s="31" t="s">
        <v>192</v>
      </c>
      <c r="F58" s="82" t="s">
        <v>2143</v>
      </c>
      <c r="G58" s="4"/>
      <c r="H58" s="4"/>
      <c r="I58" s="65" t="s">
        <v>362</v>
      </c>
      <c r="J58" s="65" t="str">
        <f>Presentations!D113</f>
        <v>Numerical study on explosion hazards of clean fuel hydrogen cars in a garage</v>
      </c>
      <c r="K58" s="65" t="s">
        <v>2092</v>
      </c>
      <c r="L58" s="66">
        <f>C57</f>
        <v>0.41666666666666674</v>
      </c>
      <c r="M58" s="67">
        <f t="shared" ref="M58:M62" si="9">L58+TIME(0,$R$1,0)</f>
        <v>0.42916666666666675</v>
      </c>
    </row>
    <row r="59" spans="1:13" s="128" customFormat="1" x14ac:dyDescent="0.45">
      <c r="A59" s="4"/>
      <c r="B59" s="6"/>
      <c r="C59" s="27"/>
      <c r="D59" s="18"/>
      <c r="E59" s="31" t="s">
        <v>193</v>
      </c>
      <c r="F59" s="82" t="s">
        <v>408</v>
      </c>
      <c r="G59" s="4"/>
      <c r="H59" s="4"/>
      <c r="I59" s="65" t="s">
        <v>400</v>
      </c>
      <c r="J59" s="65" t="str">
        <f>Presentations!D114</f>
        <v>Effects of Nozzle Hole Number, Spray Included Angle and Piston Chamber Geometry on Combustion Characteristics in a Heavy-Duty Engine</v>
      </c>
      <c r="K59" s="65" t="s">
        <v>412</v>
      </c>
      <c r="L59" s="66">
        <f>M58</f>
        <v>0.42916666666666675</v>
      </c>
      <c r="M59" s="67">
        <f t="shared" si="9"/>
        <v>0.44166666666666676</v>
      </c>
    </row>
    <row r="60" spans="1:13" s="128" customFormat="1" x14ac:dyDescent="0.45">
      <c r="A60" s="4"/>
      <c r="B60" s="6"/>
      <c r="C60" s="27"/>
      <c r="D60" s="18"/>
      <c r="E60" s="31"/>
      <c r="F60" s="4"/>
      <c r="G60" s="4"/>
      <c r="H60" s="4"/>
      <c r="I60" s="65" t="s">
        <v>366</v>
      </c>
      <c r="J60" s="65" t="str">
        <f>Presentations!D115</f>
        <v>Statistical Review of Fossil Fuels Consumption for Different Sectors and Forecasting their Ending Time</v>
      </c>
      <c r="K60" s="65" t="s">
        <v>384</v>
      </c>
      <c r="L60" s="66">
        <f>M59</f>
        <v>0.44166666666666676</v>
      </c>
      <c r="M60" s="67">
        <f t="shared" si="9"/>
        <v>0.45416666666666677</v>
      </c>
    </row>
    <row r="61" spans="1:13" s="128" customFormat="1" x14ac:dyDescent="0.45">
      <c r="A61" s="4"/>
      <c r="B61" s="6"/>
      <c r="C61" s="27"/>
      <c r="D61" s="18"/>
      <c r="E61" s="31"/>
      <c r="F61" s="4"/>
      <c r="G61" s="4"/>
      <c r="H61" s="4"/>
      <c r="I61" s="65" t="s">
        <v>370</v>
      </c>
      <c r="J61" s="65" t="str">
        <f>Presentations!D116</f>
        <v>Diagnostics and Testing to Assess the Behavior of Organic Materials at High Heat Flux</v>
      </c>
      <c r="K61" s="65" t="s">
        <v>386</v>
      </c>
      <c r="L61" s="66">
        <f>M60</f>
        <v>0.45416666666666677</v>
      </c>
      <c r="M61" s="67">
        <f t="shared" si="9"/>
        <v>0.46666666666666679</v>
      </c>
    </row>
    <row r="62" spans="1:13" s="128" customFormat="1" x14ac:dyDescent="0.45">
      <c r="A62" s="4"/>
      <c r="B62" s="6"/>
      <c r="C62" s="27"/>
      <c r="D62" s="18"/>
      <c r="E62" s="31"/>
      <c r="F62" s="4"/>
      <c r="G62" s="4"/>
      <c r="H62" s="4"/>
      <c r="I62" s="65" t="s">
        <v>372</v>
      </c>
      <c r="J62" s="65" t="str">
        <f>Presentations!D117</f>
        <v>Application of active and passive control methods for diffusion jet flames</v>
      </c>
      <c r="K62" s="65" t="s">
        <v>387</v>
      </c>
      <c r="L62" s="66">
        <f>M61</f>
        <v>0.46666666666666679</v>
      </c>
      <c r="M62" s="67">
        <f t="shared" si="9"/>
        <v>0.4791666666666668</v>
      </c>
    </row>
    <row r="63" spans="1:13" s="128" customFormat="1" x14ac:dyDescent="0.45">
      <c r="A63" s="7"/>
      <c r="B63" s="116"/>
      <c r="C63" s="28"/>
      <c r="D63" s="19">
        <f>D56</f>
        <v>0.4791666666666668</v>
      </c>
      <c r="E63" s="32"/>
      <c r="F63" s="7"/>
      <c r="G63" s="7"/>
      <c r="H63" s="7"/>
      <c r="I63" s="68"/>
      <c r="J63" s="68"/>
      <c r="K63" s="68"/>
      <c r="L63" s="69"/>
      <c r="M63" s="70"/>
    </row>
    <row r="64" spans="1:13" s="128" customFormat="1" x14ac:dyDescent="0.45">
      <c r="A64">
        <f>A57+1</f>
        <v>9</v>
      </c>
      <c r="B64" s="3"/>
      <c r="C64" s="29">
        <f>C57</f>
        <v>0.41666666666666674</v>
      </c>
      <c r="D64" s="13"/>
      <c r="E64" s="99" t="str">
        <f>Presentations!C197</f>
        <v>Fluid Flow/Heat Transfer in Biosystems</v>
      </c>
      <c r="F64"/>
      <c r="G64"/>
      <c r="H64"/>
      <c r="I64" s="1"/>
      <c r="J64" s="1"/>
      <c r="K64" s="1"/>
      <c r="L64" s="1"/>
      <c r="M64" s="1"/>
    </row>
    <row r="65" spans="1:13" s="128" customFormat="1" x14ac:dyDescent="0.45">
      <c r="A65"/>
      <c r="B65" s="3"/>
      <c r="C65" s="29"/>
      <c r="D65" s="13"/>
      <c r="E65" s="33" t="s">
        <v>192</v>
      </c>
      <c r="F65" t="s">
        <v>2209</v>
      </c>
      <c r="G65"/>
      <c r="H65"/>
      <c r="I65" s="1" t="s">
        <v>501</v>
      </c>
      <c r="J65" s="1" t="str">
        <f>Presentations!D198</f>
        <v>THE EFFECTS OF PULSATING HEAT SOURCE ON HYPERTHERMIA IN A CANCEROUS TISSUE</v>
      </c>
      <c r="K65" s="1" t="s">
        <v>534</v>
      </c>
      <c r="L65" s="62">
        <f>C64</f>
        <v>0.41666666666666674</v>
      </c>
      <c r="M65" s="63">
        <f>L65+TIME(0,$R$1,0)</f>
        <v>0.42916666666666675</v>
      </c>
    </row>
    <row r="66" spans="1:13" s="128" customFormat="1" x14ac:dyDescent="0.45">
      <c r="A66"/>
      <c r="B66" s="3"/>
      <c r="C66" s="21"/>
      <c r="D66" s="13"/>
      <c r="E66" s="33" t="s">
        <v>193</v>
      </c>
      <c r="F66" t="s">
        <v>1712</v>
      </c>
      <c r="G66"/>
      <c r="H66"/>
      <c r="I66" s="1" t="s">
        <v>503</v>
      </c>
      <c r="J66" s="1" t="str">
        <f>Presentations!D199</f>
        <v>Assessment of Rheological Properties of Blood as a Function of Health Status: A Novel Point of Care Device for Population Based Screening</v>
      </c>
      <c r="K66" s="1" t="s">
        <v>535</v>
      </c>
      <c r="L66" s="62">
        <f>M65</f>
        <v>0.42916666666666675</v>
      </c>
      <c r="M66" s="63">
        <f>L66+TIME(0,$R$1,0)</f>
        <v>0.44166666666666676</v>
      </c>
    </row>
    <row r="67" spans="1:13" s="128" customFormat="1" x14ac:dyDescent="0.45">
      <c r="A67"/>
      <c r="B67" s="3"/>
      <c r="C67" s="21"/>
      <c r="D67" s="13"/>
      <c r="E67" s="33"/>
      <c r="F67"/>
      <c r="G67"/>
      <c r="H67"/>
      <c r="I67" s="1" t="s">
        <v>507</v>
      </c>
      <c r="J67" s="1" t="str">
        <f>Presentations!D200</f>
        <v>Numeric Study of Freezing to Support Development of Individual Cell-Scale Thermal Analyzer</v>
      </c>
      <c r="K67" s="1" t="s">
        <v>537</v>
      </c>
      <c r="L67" s="62">
        <f t="shared" ref="L67:L69" si="10">M66</f>
        <v>0.44166666666666676</v>
      </c>
      <c r="M67" s="63">
        <f t="shared" ref="M67:M69" si="11">L67+TIME(0,$R$1,0)</f>
        <v>0.45416666666666677</v>
      </c>
    </row>
    <row r="68" spans="1:13" s="128" customFormat="1" x14ac:dyDescent="0.45">
      <c r="A68"/>
      <c r="B68" s="3"/>
      <c r="C68" s="21"/>
      <c r="D68" s="13"/>
      <c r="E68" s="33"/>
      <c r="F68"/>
      <c r="G68"/>
      <c r="H68"/>
      <c r="I68" s="1" t="s">
        <v>517</v>
      </c>
      <c r="J68" s="1" t="str">
        <f>Presentations!D201</f>
        <v>Encapsulated microbubbles for contrast ultrasound imaging and drug delivery: from pressure dependent subharmonic to collapsing jet and acoustic streaming</v>
      </c>
      <c r="K68" s="1" t="s">
        <v>542</v>
      </c>
      <c r="L68" s="62">
        <f t="shared" si="10"/>
        <v>0.45416666666666677</v>
      </c>
      <c r="M68" s="63">
        <f t="shared" si="11"/>
        <v>0.46666666666666679</v>
      </c>
    </row>
    <row r="69" spans="1:13" s="128" customFormat="1" x14ac:dyDescent="0.45">
      <c r="A69"/>
      <c r="B69" s="3"/>
      <c r="C69" s="21"/>
      <c r="D69" s="13"/>
      <c r="E69" s="33"/>
      <c r="F69"/>
      <c r="G69"/>
      <c r="H69"/>
      <c r="I69" s="1" t="s">
        <v>521</v>
      </c>
      <c r="J69" s="1" t="str">
        <f>Presentations!D202</f>
        <v>Surrogate Based Optimization of Thermal Damage to Living Biological Tissues by Laser Irradiation</v>
      </c>
      <c r="K69" s="1" t="s">
        <v>1745</v>
      </c>
      <c r="L69" s="62">
        <f t="shared" si="10"/>
        <v>0.46666666666666679</v>
      </c>
      <c r="M69" s="63">
        <f t="shared" si="11"/>
        <v>0.4791666666666668</v>
      </c>
    </row>
    <row r="70" spans="1:13" s="128" customFormat="1" x14ac:dyDescent="0.45">
      <c r="A70"/>
      <c r="B70" s="3"/>
      <c r="C70" s="21"/>
      <c r="D70" s="15">
        <f>D63</f>
        <v>0.4791666666666668</v>
      </c>
      <c r="E70" s="33"/>
      <c r="F70"/>
      <c r="G70"/>
      <c r="H70"/>
      <c r="I70" s="1"/>
      <c r="J70" s="1"/>
      <c r="K70" s="1"/>
      <c r="L70" s="62"/>
      <c r="M70" s="63"/>
    </row>
    <row r="71" spans="1:13" s="128" customFormat="1" x14ac:dyDescent="0.45">
      <c r="A71" s="8">
        <f>A64+1</f>
        <v>10</v>
      </c>
      <c r="B71" s="115"/>
      <c r="C71" s="25">
        <f>C64</f>
        <v>0.41666666666666674</v>
      </c>
      <c r="D71" s="17"/>
      <c r="E71" s="120" t="str">
        <f>Presentations!C161</f>
        <v>Fluid Measurements and Instrumentation - I</v>
      </c>
      <c r="F71" s="8"/>
      <c r="G71" s="8"/>
      <c r="H71" s="8"/>
      <c r="I71" s="64"/>
      <c r="J71" s="64"/>
      <c r="K71" s="64"/>
      <c r="L71" s="64"/>
      <c r="M71" s="64"/>
    </row>
    <row r="72" spans="1:13" s="128" customFormat="1" x14ac:dyDescent="0.45">
      <c r="A72" s="4"/>
      <c r="B72" s="6"/>
      <c r="C72" s="26"/>
      <c r="D72" s="18"/>
      <c r="E72" s="31" t="s">
        <v>192</v>
      </c>
      <c r="F72" s="82" t="s">
        <v>2210</v>
      </c>
      <c r="G72" s="4"/>
      <c r="H72" s="4"/>
      <c r="I72" s="65" t="s">
        <v>447</v>
      </c>
      <c r="J72" s="65" t="str">
        <f>Presentations!D166</f>
        <v>On the perturbation of a turbulent boundary layer by two wall-mounted roughness elements: Impact of spacing and height ratio</v>
      </c>
      <c r="K72" s="65" t="s">
        <v>457</v>
      </c>
      <c r="L72" s="66">
        <f>C71</f>
        <v>0.41666666666666674</v>
      </c>
      <c r="M72" s="67">
        <f t="shared" ref="M72:M76" si="12">L72+TIME(0,$R$1,0)</f>
        <v>0.42916666666666675</v>
      </c>
    </row>
    <row r="73" spans="1:13" s="128" customFormat="1" x14ac:dyDescent="0.45">
      <c r="A73" s="4"/>
      <c r="B73" s="6"/>
      <c r="C73" s="27"/>
      <c r="D73" s="18"/>
      <c r="E73" s="31" t="s">
        <v>193</v>
      </c>
      <c r="F73" s="82" t="s">
        <v>2211</v>
      </c>
      <c r="G73" s="4"/>
      <c r="H73" s="4"/>
      <c r="I73" s="65" t="s">
        <v>451</v>
      </c>
      <c r="J73" s="65" t="str">
        <f>Presentations!D167</f>
        <v>DETERMINATION OF THE HEAT TRANSFER COEFFICIENT IN FLIGHTED ROTARY DRUMS</v>
      </c>
      <c r="K73" s="65" t="s">
        <v>2093</v>
      </c>
      <c r="L73" s="66">
        <f>M72</f>
        <v>0.42916666666666675</v>
      </c>
      <c r="M73" s="67">
        <f t="shared" si="12"/>
        <v>0.44166666666666676</v>
      </c>
    </row>
    <row r="74" spans="1:13" s="128" customFormat="1" x14ac:dyDescent="0.45">
      <c r="A74" s="4"/>
      <c r="B74" s="6"/>
      <c r="C74" s="27"/>
      <c r="D74" s="18"/>
      <c r="E74" s="31"/>
      <c r="F74" s="4"/>
      <c r="G74" s="4"/>
      <c r="H74" s="4"/>
      <c r="I74" s="65" t="s">
        <v>439</v>
      </c>
      <c r="J74" s="65" t="str">
        <f>Presentations!D168</f>
        <v>TORQUE MAXIMIZATION OF VERTICAL AXIS WIND TURBINES WITH VARIABLE PITCH LAW</v>
      </c>
      <c r="K74" s="65" t="s">
        <v>453</v>
      </c>
      <c r="L74" s="66">
        <f>M73</f>
        <v>0.44166666666666676</v>
      </c>
      <c r="M74" s="67">
        <f t="shared" si="12"/>
        <v>0.45416666666666677</v>
      </c>
    </row>
    <row r="75" spans="1:13" s="128" customFormat="1" x14ac:dyDescent="0.45">
      <c r="A75" s="4"/>
      <c r="B75" s="6"/>
      <c r="C75" s="27"/>
      <c r="D75" s="18"/>
      <c r="E75" s="31"/>
      <c r="F75" s="4"/>
      <c r="G75" s="4"/>
      <c r="H75" s="4"/>
      <c r="I75" s="65" t="s">
        <v>470</v>
      </c>
      <c r="J75" s="65" t="str">
        <f>Presentations!D169</f>
        <v>Microstructural and thermo-physical characterization of fully functionalized diamond nanofluids</v>
      </c>
      <c r="K75" s="65" t="s">
        <v>1683</v>
      </c>
      <c r="L75" s="66">
        <f>M74</f>
        <v>0.45416666666666677</v>
      </c>
      <c r="M75" s="67">
        <f t="shared" si="12"/>
        <v>0.46666666666666679</v>
      </c>
    </row>
    <row r="76" spans="1:13" s="128" customFormat="1" x14ac:dyDescent="0.45">
      <c r="A76" s="4"/>
      <c r="B76" s="6"/>
      <c r="C76" s="27"/>
      <c r="D76" s="18"/>
      <c r="E76" s="31"/>
      <c r="F76" s="4"/>
      <c r="G76" s="4"/>
      <c r="H76" s="4"/>
      <c r="I76" s="65" t="s">
        <v>476</v>
      </c>
      <c r="J76" s="65" t="str">
        <f>Presentations!D170</f>
        <v>Aero-Acoustics Modelling of a Constricted Pipe at Low Mach Number Flow</v>
      </c>
      <c r="K76" s="65" t="s">
        <v>543</v>
      </c>
      <c r="L76" s="66">
        <f>M75</f>
        <v>0.46666666666666679</v>
      </c>
      <c r="M76" s="67">
        <f t="shared" si="12"/>
        <v>0.4791666666666668</v>
      </c>
    </row>
    <row r="77" spans="1:13" s="128" customFormat="1" x14ac:dyDescent="0.45">
      <c r="A77" s="7"/>
      <c r="B77" s="116"/>
      <c r="C77" s="28"/>
      <c r="D77" s="19">
        <f>D70</f>
        <v>0.4791666666666668</v>
      </c>
      <c r="E77" s="32"/>
      <c r="F77" s="7"/>
      <c r="G77" s="7"/>
      <c r="H77" s="7"/>
      <c r="I77" s="68"/>
      <c r="J77" s="68"/>
      <c r="K77" s="68"/>
      <c r="L77" s="69"/>
      <c r="M77" s="70"/>
    </row>
    <row r="78" spans="1:13" s="128" customFormat="1" x14ac:dyDescent="0.45">
      <c r="A78" s="89"/>
      <c r="B78" s="117"/>
      <c r="C78" s="45">
        <f>D77+TIME(0,15,0)</f>
        <v>0.48958333333333348</v>
      </c>
      <c r="D78" s="46">
        <f>C78+TIME(0,75,0)</f>
        <v>0.54166666666666685</v>
      </c>
      <c r="E78" s="47" t="s">
        <v>1663</v>
      </c>
      <c r="F78" s="48"/>
      <c r="G78" s="89"/>
      <c r="H78" s="89"/>
      <c r="I78" s="90"/>
      <c r="J78" s="90"/>
      <c r="K78" s="90"/>
      <c r="L78" s="91"/>
      <c r="M78" s="92"/>
    </row>
    <row r="79" spans="1:13" s="128" customFormat="1" x14ac:dyDescent="0.45">
      <c r="A79" s="140"/>
      <c r="B79" s="141"/>
      <c r="C79" s="132">
        <f>D78+TIME(0,0,0)</f>
        <v>0.54166666666666685</v>
      </c>
      <c r="D79" s="176">
        <f>C79+TIME(1,20,0)</f>
        <v>0.59722222222222243</v>
      </c>
      <c r="E79" s="177" t="s">
        <v>1692</v>
      </c>
      <c r="F79" s="140"/>
      <c r="G79" s="140"/>
      <c r="H79" s="140"/>
      <c r="I79" s="142"/>
      <c r="J79" s="142"/>
      <c r="K79" s="142"/>
      <c r="L79" s="142"/>
      <c r="M79" s="142"/>
    </row>
    <row r="80" spans="1:13" s="128" customFormat="1" x14ac:dyDescent="0.45">
      <c r="A80" s="123"/>
      <c r="B80" s="131"/>
      <c r="C80" s="136"/>
      <c r="D80" s="133"/>
      <c r="E80" s="138" t="s">
        <v>192</v>
      </c>
      <c r="F80" s="123" t="s">
        <v>1693</v>
      </c>
      <c r="G80" s="123"/>
      <c r="H80" s="123"/>
      <c r="I80" s="124"/>
      <c r="J80" s="124"/>
      <c r="K80" s="124"/>
      <c r="L80" s="124"/>
      <c r="M80" s="124"/>
    </row>
    <row r="81" spans="1:13" s="128" customFormat="1" x14ac:dyDescent="0.45">
      <c r="A81" s="96"/>
      <c r="B81" s="178"/>
      <c r="C81" s="93">
        <f>D79</f>
        <v>0.59722222222222243</v>
      </c>
      <c r="D81" s="94">
        <f>C81+TIME(0,10,0)</f>
        <v>0.60416666666666685</v>
      </c>
      <c r="E81" s="95" t="s">
        <v>21</v>
      </c>
      <c r="F81" s="96"/>
      <c r="G81" s="96"/>
      <c r="H81" s="96"/>
      <c r="I81" s="179"/>
      <c r="J81" s="179"/>
      <c r="K81" s="179"/>
      <c r="L81" s="179"/>
      <c r="M81" s="179"/>
    </row>
    <row r="82" spans="1:13" s="128" customFormat="1" x14ac:dyDescent="0.45">
      <c r="A82" s="9">
        <f>1</f>
        <v>1</v>
      </c>
      <c r="B82" s="101"/>
      <c r="C82" s="30">
        <f>D81</f>
        <v>0.60416666666666685</v>
      </c>
      <c r="D82" s="16"/>
      <c r="E82" s="98" t="str">
        <f>Presentations!C40&amp; "  "</f>
        <v xml:space="preserve">Multiphase Flow - II  </v>
      </c>
      <c r="F82" s="9"/>
      <c r="G82" s="9"/>
      <c r="H82" s="9"/>
      <c r="I82" s="59"/>
      <c r="J82" s="59"/>
      <c r="K82" s="59"/>
      <c r="L82" s="59"/>
      <c r="M82" s="59"/>
    </row>
    <row r="83" spans="1:13" s="128" customFormat="1" x14ac:dyDescent="0.45">
      <c r="A83"/>
      <c r="B83" s="3"/>
      <c r="C83" s="29"/>
      <c r="D83" s="13"/>
      <c r="E83" s="33" t="s">
        <v>192</v>
      </c>
      <c r="F83" t="s">
        <v>1066</v>
      </c>
      <c r="G83"/>
      <c r="H83"/>
      <c r="I83" s="1" t="s">
        <v>289</v>
      </c>
      <c r="J83" s="1" t="str">
        <f>Presentations!D41</f>
        <v>Effectiveness of Micro-droplet Train and Circular Micro-jet Impingement in Surface Cooling</v>
      </c>
      <c r="K83" s="1" t="s">
        <v>307</v>
      </c>
      <c r="L83" s="62">
        <f>C82</f>
        <v>0.60416666666666685</v>
      </c>
      <c r="M83" s="63">
        <f>L83+TIME(0,$R$1,0)</f>
        <v>0.61666666666666681</v>
      </c>
    </row>
    <row r="84" spans="1:13" s="128" customFormat="1" x14ac:dyDescent="0.45">
      <c r="A84"/>
      <c r="B84" s="3"/>
      <c r="C84" s="21"/>
      <c r="D84" s="13"/>
      <c r="E84" s="33" t="s">
        <v>193</v>
      </c>
      <c r="F84" t="s">
        <v>2212</v>
      </c>
      <c r="G84"/>
      <c r="H84"/>
      <c r="I84" s="1" t="s">
        <v>249</v>
      </c>
      <c r="J84" s="1" t="str">
        <f>Presentations!D42</f>
        <v>EFFECTS OF SYSTEM PARAMETERS ON THE TWO-PHASE FLOW AND HEAT TRANSFER BEHAVIOR IN A ROD BUNDLE</v>
      </c>
      <c r="K84" s="1" t="s">
        <v>269</v>
      </c>
      <c r="L84" s="62">
        <f>M83</f>
        <v>0.61666666666666681</v>
      </c>
      <c r="M84" s="63">
        <f>L84+TIME(0,$R$1,0)</f>
        <v>0.62916666666666676</v>
      </c>
    </row>
    <row r="85" spans="1:13" s="128" customFormat="1" x14ac:dyDescent="0.45">
      <c r="A85"/>
      <c r="B85" s="3"/>
      <c r="C85" s="21"/>
      <c r="D85" s="13"/>
      <c r="E85" s="33"/>
      <c r="F85"/>
      <c r="G85"/>
      <c r="H85"/>
      <c r="I85" s="1" t="s">
        <v>406</v>
      </c>
      <c r="J85" s="1" t="str">
        <f>Presentations!D43</f>
        <v>Effects of Exhaust Port Pressure on Particulate Matter Emission and Engine Performance in Gasoline Direct Injection Engine</v>
      </c>
      <c r="K85" s="1" t="s">
        <v>1819</v>
      </c>
      <c r="L85" s="62">
        <f t="shared" ref="L85:L87" si="13">M84</f>
        <v>0.62916666666666676</v>
      </c>
      <c r="M85" s="63">
        <f t="shared" ref="M85:M87" si="14">L85+TIME(0,$R$1,0)</f>
        <v>0.64166666666666672</v>
      </c>
    </row>
    <row r="86" spans="1:13" s="128" customFormat="1" x14ac:dyDescent="0.45">
      <c r="A86"/>
      <c r="B86" s="3"/>
      <c r="C86" s="21"/>
      <c r="D86" s="13"/>
      <c r="E86" s="33"/>
      <c r="F86"/>
      <c r="G86"/>
      <c r="H86"/>
      <c r="I86" s="1" t="s">
        <v>283</v>
      </c>
      <c r="J86" s="1" t="str">
        <f>Presentations!D44</f>
        <v>Flow and temperature field laser-based measurements of nucleate boiling</v>
      </c>
      <c r="K86" s="1" t="s">
        <v>304</v>
      </c>
      <c r="L86" s="62">
        <f t="shared" si="13"/>
        <v>0.64166666666666672</v>
      </c>
      <c r="M86" s="63">
        <f t="shared" si="14"/>
        <v>0.65416666666666667</v>
      </c>
    </row>
    <row r="87" spans="1:13" s="128" customFormat="1" x14ac:dyDescent="0.45">
      <c r="A87"/>
      <c r="B87" s="3"/>
      <c r="C87" s="21"/>
      <c r="D87" s="13"/>
      <c r="E87" s="33"/>
      <c r="F87"/>
      <c r="G87"/>
      <c r="H87"/>
      <c r="I87" s="1">
        <v>0</v>
      </c>
      <c r="J87" s="1">
        <f>Presentations!D45</f>
        <v>0</v>
      </c>
      <c r="K87" s="1">
        <v>0</v>
      </c>
      <c r="L87" s="62">
        <f t="shared" si="13"/>
        <v>0.65416666666666667</v>
      </c>
      <c r="M87" s="63">
        <f t="shared" si="14"/>
        <v>0.66666666666666663</v>
      </c>
    </row>
    <row r="88" spans="1:13" s="128" customFormat="1" x14ac:dyDescent="0.45">
      <c r="A88"/>
      <c r="B88" s="3"/>
      <c r="C88" s="21"/>
      <c r="D88" s="15">
        <f>M87+TIME(0,$S$1,0)</f>
        <v>0.66666666666666663</v>
      </c>
      <c r="E88" s="33"/>
      <c r="F88"/>
      <c r="G88"/>
      <c r="H88"/>
      <c r="I88" s="1"/>
      <c r="J88" s="1"/>
      <c r="K88" s="1"/>
      <c r="L88" s="62"/>
      <c r="M88" s="63"/>
    </row>
    <row r="89" spans="1:13" s="128" customFormat="1" x14ac:dyDescent="0.45">
      <c r="A89" s="8">
        <f>A82+1</f>
        <v>2</v>
      </c>
      <c r="B89" s="115"/>
      <c r="C89" s="25">
        <f>C82</f>
        <v>0.60416666666666685</v>
      </c>
      <c r="D89" s="17"/>
      <c r="E89" s="120" t="str">
        <f>Presentations!C402</f>
        <v>Heat/Mass Transfer Enhancement Techniques - I</v>
      </c>
      <c r="F89" s="8"/>
      <c r="G89" s="8"/>
      <c r="H89" s="8"/>
      <c r="I89" s="64"/>
      <c r="J89" s="64"/>
      <c r="K89" s="64"/>
      <c r="L89" s="64"/>
      <c r="M89" s="64"/>
    </row>
    <row r="90" spans="1:13" s="128" customFormat="1" x14ac:dyDescent="0.45">
      <c r="A90" s="4"/>
      <c r="B90" s="6"/>
      <c r="C90" s="26"/>
      <c r="D90" s="18"/>
      <c r="E90" s="31" t="s">
        <v>192</v>
      </c>
      <c r="F90" s="82" t="s">
        <v>2213</v>
      </c>
      <c r="G90" s="4"/>
      <c r="H90" s="4"/>
      <c r="I90" s="65" t="s">
        <v>865</v>
      </c>
      <c r="J90" s="65" t="str">
        <f>Presentations!D403</f>
        <v>The effect of microfin geometry on liquid heat transfer rate and pressure drop</v>
      </c>
      <c r="K90" s="65" t="s">
        <v>887</v>
      </c>
      <c r="L90" s="66">
        <f>C89</f>
        <v>0.60416666666666685</v>
      </c>
      <c r="M90" s="67">
        <f>L90+TIME(0,$R$1,0)</f>
        <v>0.61666666666666681</v>
      </c>
    </row>
    <row r="91" spans="1:13" s="128" customFormat="1" x14ac:dyDescent="0.45">
      <c r="A91" s="4"/>
      <c r="B91" s="6"/>
      <c r="C91" s="27"/>
      <c r="D91" s="18"/>
      <c r="E91" s="31" t="s">
        <v>193</v>
      </c>
      <c r="F91" s="82" t="s">
        <v>2214</v>
      </c>
      <c r="G91" s="4"/>
      <c r="H91" s="4"/>
      <c r="I91" s="65" t="s">
        <v>867</v>
      </c>
      <c r="J91" s="65" t="str">
        <f>Presentations!D404</f>
        <v>A New Absorption Model for Gold-Black</v>
      </c>
      <c r="K91" s="65" t="s">
        <v>2108</v>
      </c>
      <c r="L91" s="66">
        <f>M90</f>
        <v>0.61666666666666681</v>
      </c>
      <c r="M91" s="67">
        <f>L91+TIME(0,$R$1,0)</f>
        <v>0.62916666666666676</v>
      </c>
    </row>
    <row r="92" spans="1:13" s="128" customFormat="1" x14ac:dyDescent="0.45">
      <c r="A92" s="4"/>
      <c r="B92" s="6"/>
      <c r="C92" s="27"/>
      <c r="D92" s="18"/>
      <c r="E92" s="31"/>
      <c r="F92" s="4"/>
      <c r="G92" s="4"/>
      <c r="H92" s="4"/>
      <c r="I92" s="65" t="s">
        <v>871</v>
      </c>
      <c r="J92" s="65" t="str">
        <f>Presentations!D405</f>
        <v>Comparison of Cooling Capacity of the Ranque-Hilsch Vortex tubes with different diameters</v>
      </c>
      <c r="K92" s="65" t="s">
        <v>890</v>
      </c>
      <c r="L92" s="66">
        <f t="shared" ref="L92:L94" si="15">M91</f>
        <v>0.62916666666666676</v>
      </c>
      <c r="M92" s="67">
        <f t="shared" ref="M92:M94" si="16">L92+TIME(0,$R$1,0)</f>
        <v>0.64166666666666672</v>
      </c>
    </row>
    <row r="93" spans="1:13" s="128" customFormat="1" x14ac:dyDescent="0.45">
      <c r="A93" s="4"/>
      <c r="B93" s="6"/>
      <c r="C93" s="27"/>
      <c r="D93" s="18"/>
      <c r="E93" s="31"/>
      <c r="F93" s="4"/>
      <c r="G93" s="4"/>
      <c r="H93" s="4"/>
      <c r="I93" s="65" t="s">
        <v>923</v>
      </c>
      <c r="J93" s="65" t="str">
        <f>Presentations!D406</f>
        <v xml:space="preserve">Comparison of the experimental results of the interfacial thermal resistance (ITR) in low dimensional materials with the molecular dynamics simulation. </v>
      </c>
      <c r="K93" s="65" t="s">
        <v>938</v>
      </c>
      <c r="L93" s="66">
        <f t="shared" si="15"/>
        <v>0.64166666666666672</v>
      </c>
      <c r="M93" s="67">
        <f t="shared" si="16"/>
        <v>0.65416666666666667</v>
      </c>
    </row>
    <row r="94" spans="1:13" s="128" customFormat="1" x14ac:dyDescent="0.45">
      <c r="A94" s="4"/>
      <c r="B94" s="6"/>
      <c r="C94" s="27"/>
      <c r="D94" s="18"/>
      <c r="E94" s="31"/>
      <c r="F94" s="4"/>
      <c r="G94" s="4"/>
      <c r="H94" s="4"/>
      <c r="I94" s="65" t="s">
        <v>925</v>
      </c>
      <c r="J94" s="65" t="str">
        <f>Presentations!D407</f>
        <v>THE EFFECT OF POROSITY ON REPRESENTATIVE VOLUME ELEMENT FOR PRESSURE DROP IN OPEN-CELL FOAMS</v>
      </c>
      <c r="K94" s="65" t="s">
        <v>939</v>
      </c>
      <c r="L94" s="66">
        <f t="shared" si="15"/>
        <v>0.65416666666666667</v>
      </c>
      <c r="M94" s="67">
        <f t="shared" si="16"/>
        <v>0.66666666666666663</v>
      </c>
    </row>
    <row r="95" spans="1:13" s="128" customFormat="1" x14ac:dyDescent="0.45">
      <c r="A95" s="7"/>
      <c r="B95" s="116"/>
      <c r="C95" s="28"/>
      <c r="D95" s="19">
        <f>M94+TIME(0,$S$1,0)</f>
        <v>0.66666666666666663</v>
      </c>
      <c r="E95" s="32"/>
      <c r="F95" s="7"/>
      <c r="G95" s="7"/>
      <c r="H95" s="7"/>
      <c r="I95" s="68"/>
      <c r="J95" s="68"/>
      <c r="K95" s="68"/>
      <c r="L95" s="69"/>
      <c r="M95" s="70"/>
    </row>
    <row r="96" spans="1:13" s="128" customFormat="1" x14ac:dyDescent="0.45">
      <c r="A96" s="123">
        <f>A89+1</f>
        <v>3</v>
      </c>
      <c r="B96" s="131"/>
      <c r="C96" s="132">
        <f>C89</f>
        <v>0.60416666666666685</v>
      </c>
      <c r="D96" s="133"/>
      <c r="E96" s="123" t="s">
        <v>1681</v>
      </c>
      <c r="F96" s="123"/>
      <c r="G96" s="123"/>
      <c r="H96" s="123"/>
      <c r="I96" s="124"/>
      <c r="J96" s="124"/>
      <c r="K96" s="124"/>
      <c r="L96" s="124"/>
      <c r="M96" s="124"/>
    </row>
    <row r="97" spans="1:13" s="128" customFormat="1" x14ac:dyDescent="0.45">
      <c r="A97" s="123"/>
      <c r="B97" s="131"/>
      <c r="C97" s="132"/>
      <c r="D97" s="133"/>
      <c r="E97" s="131" t="s">
        <v>192</v>
      </c>
      <c r="F97" s="123" t="s">
        <v>1680</v>
      </c>
      <c r="G97" s="123"/>
      <c r="H97" s="123"/>
      <c r="I97" s="124"/>
      <c r="J97" s="124"/>
      <c r="K97" s="124"/>
      <c r="L97" s="134">
        <f>C96</f>
        <v>0.60416666666666685</v>
      </c>
      <c r="M97" s="135"/>
    </row>
    <row r="98" spans="1:13" s="128" customFormat="1" x14ac:dyDescent="0.45">
      <c r="A98" s="123"/>
      <c r="B98" s="131"/>
      <c r="C98" s="136"/>
      <c r="D98" s="133"/>
      <c r="E98" s="131" t="s">
        <v>193</v>
      </c>
      <c r="F98" s="123"/>
      <c r="G98" s="123"/>
      <c r="H98" s="123"/>
      <c r="I98" s="124"/>
      <c r="J98" s="124"/>
      <c r="K98" s="124"/>
      <c r="L98" s="134"/>
      <c r="M98" s="135"/>
    </row>
    <row r="99" spans="1:13" s="128" customFormat="1" x14ac:dyDescent="0.45">
      <c r="A99" s="123"/>
      <c r="B99" s="131"/>
      <c r="C99" s="136"/>
      <c r="D99" s="133"/>
      <c r="E99" s="131" t="str">
        <f>Keynotes!A29</f>
        <v>Panelists:</v>
      </c>
      <c r="F99" s="233" t="s">
        <v>1767</v>
      </c>
      <c r="G99" s="123"/>
      <c r="H99" s="123"/>
      <c r="I99" s="124"/>
      <c r="J99" s="124"/>
      <c r="K99" s="124"/>
      <c r="L99" s="134"/>
      <c r="M99" s="135"/>
    </row>
    <row r="100" spans="1:13" s="128" customFormat="1" x14ac:dyDescent="0.45">
      <c r="A100" s="123"/>
      <c r="B100" s="131"/>
      <c r="C100" s="136"/>
      <c r="D100" s="133"/>
      <c r="E100" s="131"/>
      <c r="F100" s="233" t="s">
        <v>1768</v>
      </c>
      <c r="G100" s="123"/>
      <c r="H100" s="123"/>
      <c r="I100" s="124"/>
      <c r="J100" s="124"/>
      <c r="K100" s="124"/>
      <c r="L100" s="134"/>
      <c r="M100" s="135"/>
    </row>
    <row r="101" spans="1:13" s="128" customFormat="1" x14ac:dyDescent="0.45">
      <c r="A101" s="123"/>
      <c r="B101" s="131"/>
      <c r="C101" s="136"/>
      <c r="D101" s="133"/>
      <c r="E101" s="138"/>
      <c r="F101" s="233" t="s">
        <v>1769</v>
      </c>
      <c r="G101" s="123"/>
      <c r="H101" s="123"/>
      <c r="I101" s="124"/>
      <c r="J101" s="124"/>
      <c r="K101" s="124"/>
      <c r="L101" s="134"/>
      <c r="M101" s="135"/>
    </row>
    <row r="102" spans="1:13" s="128" customFormat="1" x14ac:dyDescent="0.45">
      <c r="A102" s="123"/>
      <c r="B102" s="131"/>
      <c r="C102" s="136"/>
      <c r="D102" s="137">
        <f>D95</f>
        <v>0.66666666666666663</v>
      </c>
      <c r="E102" s="138"/>
      <c r="F102" s="233" t="s">
        <v>1770</v>
      </c>
      <c r="G102" s="123"/>
      <c r="H102" s="123"/>
      <c r="I102" s="124"/>
      <c r="J102" s="124"/>
      <c r="K102" s="124"/>
      <c r="L102" s="134"/>
      <c r="M102" s="135"/>
    </row>
    <row r="103" spans="1:13" s="128" customFormat="1" x14ac:dyDescent="0.45">
      <c r="A103" s="74">
        <f>A96+1</f>
        <v>4</v>
      </c>
      <c r="B103" s="241"/>
      <c r="C103" s="143">
        <f>C96</f>
        <v>0.60416666666666685</v>
      </c>
      <c r="D103" s="144"/>
      <c r="E103" s="74" t="s">
        <v>1653</v>
      </c>
      <c r="F103" s="74" t="s">
        <v>2110</v>
      </c>
      <c r="G103" s="241"/>
      <c r="H103" s="88" t="s">
        <v>1660</v>
      </c>
      <c r="I103" s="78" t="s">
        <v>1658</v>
      </c>
      <c r="J103" s="75"/>
      <c r="K103" s="75"/>
      <c r="L103" s="75"/>
      <c r="M103" s="75"/>
    </row>
    <row r="104" spans="1:13" s="128" customFormat="1" x14ac:dyDescent="0.45">
      <c r="A104" s="80"/>
      <c r="B104" s="242"/>
      <c r="C104" s="145"/>
      <c r="D104" s="146"/>
      <c r="E104" s="79"/>
      <c r="F104" s="80"/>
      <c r="G104" s="80"/>
      <c r="H104" s="80"/>
      <c r="I104" s="81"/>
      <c r="J104" s="81"/>
      <c r="K104" s="81"/>
      <c r="L104" s="76">
        <f>C103</f>
        <v>0.60416666666666685</v>
      </c>
      <c r="M104" s="77">
        <f>L104+TIME(0,$R$1,0)</f>
        <v>0.61666666666666681</v>
      </c>
    </row>
    <row r="105" spans="1:13" s="128" customFormat="1" x14ac:dyDescent="0.45">
      <c r="A105" s="80"/>
      <c r="B105" s="242"/>
      <c r="C105" s="147"/>
      <c r="D105" s="146"/>
      <c r="E105" s="121"/>
      <c r="F105" s="80"/>
      <c r="G105" s="80"/>
      <c r="H105" s="80"/>
      <c r="I105" s="81"/>
      <c r="J105" s="81"/>
      <c r="K105" s="81"/>
      <c r="L105" s="76">
        <f>M104</f>
        <v>0.61666666666666681</v>
      </c>
      <c r="M105" s="77">
        <f>L105+TIME(0,$R$1,0)</f>
        <v>0.62916666666666676</v>
      </c>
    </row>
    <row r="106" spans="1:13" s="128" customFormat="1" x14ac:dyDescent="0.45">
      <c r="A106" s="80"/>
      <c r="B106" s="242"/>
      <c r="C106" s="147"/>
      <c r="D106" s="146"/>
      <c r="E106" s="121" t="str">
        <f>Presentations!C899</f>
        <v xml:space="preserve"> Spray and Droplet Phenomena </v>
      </c>
      <c r="F106" s="80"/>
      <c r="G106" s="80"/>
      <c r="H106" s="80"/>
      <c r="I106" s="238">
        <v>0</v>
      </c>
      <c r="J106" s="238">
        <f>Presentations!D900</f>
        <v>0</v>
      </c>
      <c r="K106" s="238">
        <v>0</v>
      </c>
      <c r="L106" s="76"/>
      <c r="M106" s="77"/>
    </row>
    <row r="107" spans="1:13" s="128" customFormat="1" x14ac:dyDescent="0.45">
      <c r="A107" s="4"/>
      <c r="B107" s="6"/>
      <c r="C107" s="27"/>
      <c r="D107" s="18"/>
      <c r="E107" s="31" t="s">
        <v>192</v>
      </c>
      <c r="F107" s="82" t="s">
        <v>2110</v>
      </c>
      <c r="G107" s="4"/>
      <c r="H107" s="4"/>
      <c r="I107" s="65" t="s">
        <v>1596</v>
      </c>
      <c r="J107" s="65" t="str">
        <f>Presentations!D901</f>
        <v xml:space="preserve">Numerical and Experimental Study of Hydrodynamics of Multiple Droplet Stream Impingement for Atomization </v>
      </c>
      <c r="K107" s="65" t="s">
        <v>307</v>
      </c>
      <c r="L107" s="66">
        <f>M105</f>
        <v>0.62916666666666676</v>
      </c>
      <c r="M107" s="67">
        <f t="shared" ref="M107:M109" si="17">L107+TIME(0,$R$1,0)</f>
        <v>0.64166666666666672</v>
      </c>
    </row>
    <row r="108" spans="1:13" s="128" customFormat="1" x14ac:dyDescent="0.45">
      <c r="A108" s="4"/>
      <c r="B108" s="6"/>
      <c r="C108" s="27"/>
      <c r="D108" s="18"/>
      <c r="E108" s="31" t="s">
        <v>193</v>
      </c>
      <c r="F108" s="82" t="s">
        <v>1610</v>
      </c>
      <c r="G108" s="4"/>
      <c r="H108" s="4"/>
      <c r="I108" s="65" t="s">
        <v>1598</v>
      </c>
      <c r="J108" s="65" t="str">
        <f>Presentations!D902</f>
        <v>The Effect of Nozzle Electrification on Spray Formation from an Airblast Atomizer</v>
      </c>
      <c r="K108" s="65" t="s">
        <v>1600</v>
      </c>
      <c r="L108" s="66">
        <f t="shared" ref="L108:L109" si="18">M107</f>
        <v>0.64166666666666672</v>
      </c>
      <c r="M108" s="67">
        <f t="shared" si="17"/>
        <v>0.65416666666666667</v>
      </c>
    </row>
    <row r="109" spans="1:13" s="128" customFormat="1" x14ac:dyDescent="0.45">
      <c r="A109" s="7"/>
      <c r="B109" s="116"/>
      <c r="C109" s="28"/>
      <c r="D109" s="19">
        <f>D102</f>
        <v>0.66666666666666663</v>
      </c>
      <c r="E109" s="32"/>
      <c r="F109" s="7"/>
      <c r="G109" s="7"/>
      <c r="H109" s="7"/>
      <c r="I109" s="68" t="s">
        <v>315</v>
      </c>
      <c r="J109" s="68" t="str">
        <f>Presentations!D903</f>
        <v xml:space="preserve">Experimental Characterization of Multiphase Jet Flow by Particle Imaging Velocimetry Measurement </v>
      </c>
      <c r="K109" s="68" t="s">
        <v>329</v>
      </c>
      <c r="L109" s="69">
        <f t="shared" si="18"/>
        <v>0.65416666666666667</v>
      </c>
      <c r="M109" s="70">
        <f t="shared" si="17"/>
        <v>0.66666666666666663</v>
      </c>
    </row>
    <row r="110" spans="1:13" s="128" customFormat="1" x14ac:dyDescent="0.45">
      <c r="A110">
        <f>A103+1</f>
        <v>5</v>
      </c>
      <c r="B110" s="3"/>
      <c r="C110" s="29">
        <f>C103</f>
        <v>0.60416666666666685</v>
      </c>
      <c r="D110" s="13"/>
      <c r="E110" s="99" t="str">
        <f>Presentations!C418</f>
        <v>Heat/Mass Transfer Enhancement Techniques - II</v>
      </c>
      <c r="F110"/>
      <c r="G110"/>
      <c r="H110"/>
      <c r="I110" s="1"/>
      <c r="J110" s="1"/>
      <c r="K110" s="1"/>
      <c r="L110" s="1"/>
      <c r="M110" s="1"/>
    </row>
    <row r="111" spans="1:13" s="128" customFormat="1" x14ac:dyDescent="0.45">
      <c r="A111"/>
      <c r="B111" s="3"/>
      <c r="C111" s="29"/>
      <c r="D111" s="13"/>
      <c r="E111" s="33" t="s">
        <v>192</v>
      </c>
      <c r="F111" t="s">
        <v>2215</v>
      </c>
      <c r="G111"/>
      <c r="H111"/>
      <c r="I111" s="1" t="s">
        <v>897</v>
      </c>
      <c r="J111" s="1" t="str">
        <f>Presentations!D419</f>
        <v>Influence of Surface Roughness on Electrostatic Suppression of the Leidenfrost State</v>
      </c>
      <c r="K111" s="1" t="s">
        <v>914</v>
      </c>
      <c r="L111" s="62">
        <f>C110</f>
        <v>0.60416666666666685</v>
      </c>
      <c r="M111" s="63">
        <f>L111+TIME(0,$R$1,0)</f>
        <v>0.61666666666666681</v>
      </c>
    </row>
    <row r="112" spans="1:13" s="128" customFormat="1" x14ac:dyDescent="0.45">
      <c r="A112"/>
      <c r="B112" s="3"/>
      <c r="C112" s="21"/>
      <c r="D112" s="13"/>
      <c r="E112" s="33" t="s">
        <v>193</v>
      </c>
      <c r="F112" t="s">
        <v>2216</v>
      </c>
      <c r="G112"/>
      <c r="H112"/>
      <c r="I112" s="1" t="s">
        <v>899</v>
      </c>
      <c r="J112" s="1" t="str">
        <f>Presentations!D420</f>
        <v>A Numerical Study of the Simultaneous Natural Convective Heat Transfer from the Top and Bottom Surfaces of a Thin Inclined Plate Having a Wavy Surface with Constant Height</v>
      </c>
      <c r="K112" s="1" t="s">
        <v>1722</v>
      </c>
      <c r="L112" s="62">
        <f>M111</f>
        <v>0.61666666666666681</v>
      </c>
      <c r="M112" s="63">
        <f>L112+TIME(0,$R$1,0)</f>
        <v>0.62916666666666676</v>
      </c>
    </row>
    <row r="113" spans="1:13" s="128" customFormat="1" x14ac:dyDescent="0.45">
      <c r="A113"/>
      <c r="B113" s="3"/>
      <c r="C113" s="21"/>
      <c r="D113" s="13"/>
      <c r="E113" s="33"/>
      <c r="F113"/>
      <c r="G113"/>
      <c r="H113"/>
      <c r="I113" s="1" t="s">
        <v>901</v>
      </c>
      <c r="J113" s="1" t="str">
        <f>Presentations!D421</f>
        <v xml:space="preserve">EFFECTS OF ASYMMETRICAL VORTEX INTERACTION BY VARIABLE SWEPT VORTEX GENERATOR (VSVG) ON MASS TRANSFER ENHANCEMENT </v>
      </c>
      <c r="K113" s="1" t="s">
        <v>915</v>
      </c>
      <c r="L113" s="62">
        <f t="shared" ref="L113:L115" si="19">M112</f>
        <v>0.62916666666666676</v>
      </c>
      <c r="M113" s="63">
        <f t="shared" ref="M113:M115" si="20">L113+TIME(0,$R$1,0)</f>
        <v>0.64166666666666672</v>
      </c>
    </row>
    <row r="114" spans="1:13" s="128" customFormat="1" x14ac:dyDescent="0.45">
      <c r="A114"/>
      <c r="B114" s="3"/>
      <c r="C114" s="21"/>
      <c r="D114" s="13"/>
      <c r="E114" s="33"/>
      <c r="F114"/>
      <c r="G114"/>
      <c r="H114"/>
      <c r="I114" s="1" t="s">
        <v>903</v>
      </c>
      <c r="J114" s="1" t="str">
        <f>Presentations!D422</f>
        <v xml:space="preserve"> HEAT TRANSFER CHARACTERISTICS OF TAYLOR- COUETTE FLOW IN WAVY CONICAL ANNULUS</v>
      </c>
      <c r="K114" s="1" t="s">
        <v>915</v>
      </c>
      <c r="L114" s="62">
        <f t="shared" si="19"/>
        <v>0.64166666666666672</v>
      </c>
      <c r="M114" s="63">
        <f t="shared" si="20"/>
        <v>0.65416666666666667</v>
      </c>
    </row>
    <row r="115" spans="1:13" s="128" customFormat="1" x14ac:dyDescent="0.45">
      <c r="A115"/>
      <c r="B115" s="3"/>
      <c r="C115" s="21"/>
      <c r="D115" s="13"/>
      <c r="E115" s="33"/>
      <c r="F115"/>
      <c r="G115"/>
      <c r="H115"/>
      <c r="I115" s="1" t="s">
        <v>905</v>
      </c>
      <c r="J115" s="1" t="str">
        <f>Presentations!D423</f>
        <v>Numerical study of the formations of the thermal pollution region in the large reservoir from the activities of the power plant</v>
      </c>
      <c r="K115" s="1" t="s">
        <v>237</v>
      </c>
      <c r="L115" s="62">
        <f t="shared" si="19"/>
        <v>0.65416666666666667</v>
      </c>
      <c r="M115" s="63">
        <f t="shared" si="20"/>
        <v>0.66666666666666663</v>
      </c>
    </row>
    <row r="116" spans="1:13" s="128" customFormat="1" x14ac:dyDescent="0.45">
      <c r="A116"/>
      <c r="B116" s="3"/>
      <c r="C116" s="21"/>
      <c r="D116" s="15">
        <f>D109</f>
        <v>0.66666666666666663</v>
      </c>
      <c r="E116" s="33"/>
      <c r="F116"/>
      <c r="G116"/>
      <c r="H116"/>
      <c r="I116" s="1"/>
      <c r="J116" s="1"/>
      <c r="K116" s="1"/>
      <c r="L116" s="62"/>
      <c r="M116" s="63"/>
    </row>
    <row r="117" spans="1:13" s="128" customFormat="1" x14ac:dyDescent="0.45">
      <c r="A117" s="8">
        <f>A110+1</f>
        <v>6</v>
      </c>
      <c r="B117" s="115"/>
      <c r="C117" s="25">
        <f>C110</f>
        <v>0.60416666666666685</v>
      </c>
      <c r="D117" s="17"/>
      <c r="E117" s="120" t="str">
        <f>Presentations!C475</f>
        <v>Fundamentals in Fluid Flow and Heat/Mass and Momentum Transfer - I</v>
      </c>
      <c r="F117" s="8"/>
      <c r="G117" s="8"/>
      <c r="H117" s="8"/>
      <c r="I117" s="64"/>
      <c r="J117" s="64"/>
      <c r="K117" s="64"/>
      <c r="L117" s="64"/>
      <c r="M117" s="64"/>
    </row>
    <row r="118" spans="1:13" s="128" customFormat="1" x14ac:dyDescent="0.45">
      <c r="A118" s="4"/>
      <c r="B118" s="6"/>
      <c r="C118" s="26"/>
      <c r="D118" s="18"/>
      <c r="E118" s="31" t="s">
        <v>192</v>
      </c>
      <c r="F118" s="82" t="s">
        <v>2217</v>
      </c>
      <c r="G118" s="4"/>
      <c r="H118" s="4"/>
      <c r="I118" s="65" t="s">
        <v>968</v>
      </c>
      <c r="J118" s="65" t="str">
        <f>Presentations!D476</f>
        <v>VERTICAL COALESCENCE CHARACTERISTICS OF LIQUID DROPLETS PLACED OVER A HYDROPHOBIC SURFACE</v>
      </c>
      <c r="K118" s="65" t="s">
        <v>986</v>
      </c>
      <c r="L118" s="66">
        <f>C117</f>
        <v>0.60416666666666685</v>
      </c>
      <c r="M118" s="67">
        <f>L118+TIME(0,$R$1,0)</f>
        <v>0.61666666666666681</v>
      </c>
    </row>
    <row r="119" spans="1:13" s="128" customFormat="1" x14ac:dyDescent="0.45">
      <c r="A119" s="4"/>
      <c r="B119" s="6"/>
      <c r="C119" s="27"/>
      <c r="D119" s="18"/>
      <c r="E119" s="31" t="s">
        <v>193</v>
      </c>
      <c r="F119" s="82" t="s">
        <v>2214</v>
      </c>
      <c r="G119" s="4"/>
      <c r="H119" s="4"/>
      <c r="I119" s="65" t="s">
        <v>970</v>
      </c>
      <c r="J119" s="65" t="str">
        <f>Presentations!D477</f>
        <v>An analytical model to determine the maximum allowable point source heating with minimal risk to phase-change of liquids in brain tissue</v>
      </c>
      <c r="K119" s="65" t="s">
        <v>987</v>
      </c>
      <c r="L119" s="66">
        <f>M118</f>
        <v>0.61666666666666681</v>
      </c>
      <c r="M119" s="67">
        <f>L119+TIME(0,$R$1,0)</f>
        <v>0.62916666666666676</v>
      </c>
    </row>
    <row r="120" spans="1:13" s="128" customFormat="1" x14ac:dyDescent="0.45">
      <c r="A120" s="4"/>
      <c r="B120" s="6"/>
      <c r="C120" s="27"/>
      <c r="D120" s="18"/>
      <c r="E120" s="31"/>
      <c r="F120" s="4"/>
      <c r="G120" s="4"/>
      <c r="H120" s="4"/>
      <c r="I120" s="65" t="s">
        <v>974</v>
      </c>
      <c r="J120" s="65" t="str">
        <f>Presentations!D478</f>
        <v xml:space="preserve">NUMERICAL ANALYSIS OF HEAT AND MASS TRANSFER IN PACKED BEDS COMPOSED OF VARIABLE SIZE SPHERICAL PARTICLES </v>
      </c>
      <c r="K120" s="65" t="s">
        <v>989</v>
      </c>
      <c r="L120" s="66">
        <f t="shared" ref="L120:L122" si="21">M119</f>
        <v>0.62916666666666676</v>
      </c>
      <c r="M120" s="67">
        <f t="shared" ref="M120:M122" si="22">L120+TIME(0,$R$1,0)</f>
        <v>0.64166666666666672</v>
      </c>
    </row>
    <row r="121" spans="1:13" s="128" customFormat="1" x14ac:dyDescent="0.45">
      <c r="A121" s="4"/>
      <c r="B121" s="6"/>
      <c r="C121" s="27"/>
      <c r="D121" s="18"/>
      <c r="E121" s="31"/>
      <c r="F121" s="4"/>
      <c r="G121" s="4"/>
      <c r="H121" s="4"/>
      <c r="I121" s="65" t="s">
        <v>972</v>
      </c>
      <c r="J121" s="65" t="str">
        <f>Presentations!D479</f>
        <v>Investigation of Bi-Material Arrangement Using Quadrilateral Thermal Metamaterials</v>
      </c>
      <c r="K121" s="65" t="s">
        <v>988</v>
      </c>
      <c r="L121" s="66">
        <f t="shared" si="21"/>
        <v>0.64166666666666672</v>
      </c>
      <c r="M121" s="67">
        <f t="shared" si="22"/>
        <v>0.65416666666666667</v>
      </c>
    </row>
    <row r="122" spans="1:13" s="128" customFormat="1" x14ac:dyDescent="0.45">
      <c r="A122" s="4"/>
      <c r="B122" s="6"/>
      <c r="C122" s="27"/>
      <c r="D122" s="18"/>
      <c r="E122" s="31"/>
      <c r="F122" s="4"/>
      <c r="G122" s="4"/>
      <c r="H122" s="4"/>
      <c r="I122" s="65" t="s">
        <v>1004</v>
      </c>
      <c r="J122" s="65" t="str">
        <f>Presentations!D480</f>
        <v>Phase Change and Two-Phase Flow in Porous Media: Experiments and Simulations</v>
      </c>
      <c r="K122" s="65" t="s">
        <v>1018</v>
      </c>
      <c r="L122" s="66">
        <f t="shared" si="21"/>
        <v>0.65416666666666667</v>
      </c>
      <c r="M122" s="67">
        <f t="shared" si="22"/>
        <v>0.66666666666666663</v>
      </c>
    </row>
    <row r="123" spans="1:13" s="128" customFormat="1" x14ac:dyDescent="0.45">
      <c r="A123" s="7"/>
      <c r="B123" s="116"/>
      <c r="C123" s="28"/>
      <c r="D123" s="19">
        <f>D116</f>
        <v>0.66666666666666663</v>
      </c>
      <c r="E123" s="32"/>
      <c r="F123" s="7"/>
      <c r="G123" s="7"/>
      <c r="H123" s="7"/>
      <c r="I123" s="68"/>
      <c r="J123" s="68"/>
      <c r="K123" s="68"/>
      <c r="L123" s="69"/>
      <c r="M123" s="70"/>
    </row>
    <row r="124" spans="1:13" s="128" customFormat="1" x14ac:dyDescent="0.45">
      <c r="A124">
        <f>A117+1</f>
        <v>7</v>
      </c>
      <c r="B124" s="3"/>
      <c r="C124" s="29">
        <f>C117</f>
        <v>0.60416666666666685</v>
      </c>
      <c r="D124" s="13"/>
      <c r="E124" s="99" t="str">
        <f>Presentations!C575</f>
        <v>Computational Methods/Tools in Thermal-Fluid Systems - I</v>
      </c>
      <c r="F124"/>
      <c r="G124"/>
      <c r="H124"/>
      <c r="I124" s="1"/>
      <c r="J124" s="1"/>
      <c r="K124" s="1"/>
      <c r="L124" s="1"/>
      <c r="M124" s="1"/>
    </row>
    <row r="125" spans="1:13" s="128" customFormat="1" x14ac:dyDescent="0.45">
      <c r="A125"/>
      <c r="B125" s="3"/>
      <c r="C125" s="29"/>
      <c r="D125" s="13"/>
      <c r="E125" s="33" t="s">
        <v>192</v>
      </c>
      <c r="F125" t="s">
        <v>2188</v>
      </c>
      <c r="G125"/>
      <c r="H125"/>
      <c r="I125" s="1" t="s">
        <v>1117</v>
      </c>
      <c r="J125" s="1" t="str">
        <f>Presentations!D576</f>
        <v>Meshless Simulation Approach for Water Management Using Smoothed Particle Hydrodynamics</v>
      </c>
      <c r="K125" s="1" t="s">
        <v>1141</v>
      </c>
      <c r="L125" s="62">
        <f>C124</f>
        <v>0.60416666666666685</v>
      </c>
      <c r="M125" s="63">
        <f>L125+TIME(0,$R$1,0)</f>
        <v>0.61666666666666681</v>
      </c>
    </row>
    <row r="126" spans="1:13" s="128" customFormat="1" x14ac:dyDescent="0.45">
      <c r="A126"/>
      <c r="B126" s="3"/>
      <c r="C126" s="21"/>
      <c r="D126" s="13"/>
      <c r="E126" s="33" t="s">
        <v>193</v>
      </c>
      <c r="F126" t="s">
        <v>2218</v>
      </c>
      <c r="G126"/>
      <c r="H126"/>
      <c r="I126" s="1" t="s">
        <v>1119</v>
      </c>
      <c r="J126" s="1" t="str">
        <f>Presentations!D577</f>
        <v>Best strategy to simultaneously estimate the thermal diffusivities of orthotropic composite medium embedded in two-layer materials</v>
      </c>
      <c r="K126" s="1" t="s">
        <v>2116</v>
      </c>
      <c r="L126" s="62">
        <f>M125</f>
        <v>0.61666666666666681</v>
      </c>
      <c r="M126" s="63">
        <f>L126+TIME(0,$R$1,0)</f>
        <v>0.62916666666666676</v>
      </c>
    </row>
    <row r="127" spans="1:13" s="128" customFormat="1" x14ac:dyDescent="0.45">
      <c r="A127"/>
      <c r="B127" s="3"/>
      <c r="C127" s="21"/>
      <c r="D127" s="13"/>
      <c r="E127" s="33"/>
      <c r="F127"/>
      <c r="G127"/>
      <c r="H127"/>
      <c r="I127" s="1" t="s">
        <v>1121</v>
      </c>
      <c r="J127" s="1" t="str">
        <f>Presentations!D578</f>
        <v>CFD and thermal analysis in the integration of a diverter valve to a combined cycle cogeneration plant</v>
      </c>
      <c r="K127" s="1" t="s">
        <v>1143</v>
      </c>
      <c r="L127" s="62">
        <f t="shared" ref="L127:L129" si="23">M126</f>
        <v>0.62916666666666676</v>
      </c>
      <c r="M127" s="63">
        <f t="shared" ref="M127:M129" si="24">L127+TIME(0,$R$1,0)</f>
        <v>0.64166666666666672</v>
      </c>
    </row>
    <row r="128" spans="1:13" s="128" customFormat="1" x14ac:dyDescent="0.45">
      <c r="A128"/>
      <c r="B128" s="3"/>
      <c r="C128" s="21"/>
      <c r="D128" s="13"/>
      <c r="E128" s="33"/>
      <c r="F128"/>
      <c r="G128"/>
      <c r="H128"/>
      <c r="I128" s="1" t="s">
        <v>1123</v>
      </c>
      <c r="J128" s="1" t="str">
        <f>Presentations!D579</f>
        <v>Methodology to improve flow distribution and duct burner combustion in heat recovery steam generators</v>
      </c>
      <c r="K128" s="1" t="s">
        <v>1143</v>
      </c>
      <c r="L128" s="62">
        <f t="shared" si="23"/>
        <v>0.64166666666666672</v>
      </c>
      <c r="M128" s="63">
        <f t="shared" si="24"/>
        <v>0.65416666666666667</v>
      </c>
    </row>
    <row r="129" spans="1:13" s="128" customFormat="1" x14ac:dyDescent="0.45">
      <c r="A129"/>
      <c r="B129" s="3"/>
      <c r="C129" s="21"/>
      <c r="D129" s="13"/>
      <c r="E129" s="33"/>
      <c r="F129"/>
      <c r="G129"/>
      <c r="H129"/>
      <c r="I129" s="1" t="s">
        <v>1438</v>
      </c>
      <c r="J129" s="1" t="str">
        <f>Presentations!D580</f>
        <v>Transient FEM Simulation Of 316L Stainless Steel Fabricated By Selective Laser Melting With Different Processing Parameters.</v>
      </c>
      <c r="K129" s="1" t="s">
        <v>1446</v>
      </c>
      <c r="L129" s="62">
        <f t="shared" si="23"/>
        <v>0.65416666666666667</v>
      </c>
      <c r="M129" s="63">
        <f t="shared" si="24"/>
        <v>0.66666666666666663</v>
      </c>
    </row>
    <row r="130" spans="1:13" s="128" customFormat="1" x14ac:dyDescent="0.45">
      <c r="A130"/>
      <c r="B130" s="3"/>
      <c r="C130" s="21"/>
      <c r="D130" s="15">
        <f>D123</f>
        <v>0.66666666666666663</v>
      </c>
      <c r="E130" s="33"/>
      <c r="F130"/>
      <c r="G130"/>
      <c r="H130"/>
      <c r="I130" s="1"/>
      <c r="J130" s="1"/>
      <c r="K130" s="1"/>
      <c r="L130" s="62"/>
      <c r="M130" s="63"/>
    </row>
    <row r="131" spans="1:13" s="128" customFormat="1" x14ac:dyDescent="0.45">
      <c r="A131" s="8">
        <f>A124+1</f>
        <v>8</v>
      </c>
      <c r="B131" s="115"/>
      <c r="C131" s="25">
        <f>C124</f>
        <v>0.60416666666666685</v>
      </c>
      <c r="D131" s="17"/>
      <c r="E131" s="120" t="str">
        <f>Presentations!C268</f>
        <v>HVAC, Buildings, and the Environment</v>
      </c>
      <c r="F131" s="8"/>
      <c r="G131" s="8"/>
      <c r="H131" s="8"/>
      <c r="I131" s="64"/>
      <c r="J131" s="64"/>
      <c r="K131" s="64"/>
      <c r="L131" s="64"/>
      <c r="M131" s="64"/>
    </row>
    <row r="132" spans="1:13" s="128" customFormat="1" x14ac:dyDescent="0.45">
      <c r="A132" s="4"/>
      <c r="B132" s="6"/>
      <c r="C132" s="26"/>
      <c r="D132" s="18"/>
      <c r="E132" s="31" t="s">
        <v>192</v>
      </c>
      <c r="F132" s="82" t="s">
        <v>2219</v>
      </c>
      <c r="G132" s="4"/>
      <c r="H132" s="4"/>
      <c r="I132" s="65" t="s">
        <v>630</v>
      </c>
      <c r="J132" s="65" t="str">
        <f>Presentations!D269</f>
        <v>Fault detection in commercial building VAV AHUs: A Case study of an academic building</v>
      </c>
      <c r="K132" s="65" t="s">
        <v>651</v>
      </c>
      <c r="L132" s="66">
        <f>C131</f>
        <v>0.60416666666666685</v>
      </c>
      <c r="M132" s="67">
        <f>L132+TIME(0,$R$1,0)</f>
        <v>0.61666666666666681</v>
      </c>
    </row>
    <row r="133" spans="1:13" s="128" customFormat="1" x14ac:dyDescent="0.45">
      <c r="A133" s="4"/>
      <c r="B133" s="6"/>
      <c r="C133" s="27"/>
      <c r="D133" s="18"/>
      <c r="E133" s="31" t="s">
        <v>193</v>
      </c>
      <c r="F133" s="82" t="s">
        <v>2220</v>
      </c>
      <c r="G133" s="4"/>
      <c r="H133" s="4"/>
      <c r="I133" s="65" t="s">
        <v>632</v>
      </c>
      <c r="J133" s="65" t="str">
        <f>Presentations!D270</f>
        <v>An Advanced Hybrid Ground Source Heat Pump System for a Multi-Family Residential Unit: Modeling and Optimization</v>
      </c>
      <c r="K133" s="65" t="s">
        <v>1085</v>
      </c>
      <c r="L133" s="66">
        <f>M132</f>
        <v>0.61666666666666681</v>
      </c>
      <c r="M133" s="67">
        <f>L133+TIME(0,$R$1,0)</f>
        <v>0.62916666666666676</v>
      </c>
    </row>
    <row r="134" spans="1:13" s="128" customFormat="1" x14ac:dyDescent="0.45">
      <c r="A134" s="4"/>
      <c r="B134" s="6"/>
      <c r="C134" s="27"/>
      <c r="D134" s="18"/>
      <c r="E134" s="31"/>
      <c r="F134" s="4"/>
      <c r="G134" s="4"/>
      <c r="H134" s="4"/>
      <c r="I134" s="65" t="s">
        <v>634</v>
      </c>
      <c r="J134" s="65" t="str">
        <f>Presentations!D271</f>
        <v>Performance Analysis of a Hybrid Ground Source Heat Pump System with Various Diverter Watch Temperatures</v>
      </c>
      <c r="K134" s="65" t="s">
        <v>653</v>
      </c>
      <c r="L134" s="66">
        <f t="shared" ref="L134:L136" si="25">M133</f>
        <v>0.62916666666666676</v>
      </c>
      <c r="M134" s="67">
        <f t="shared" ref="M134:M136" si="26">L134+TIME(0,$R$1,0)</f>
        <v>0.64166666666666672</v>
      </c>
    </row>
    <row r="135" spans="1:13" s="128" customFormat="1" x14ac:dyDescent="0.45">
      <c r="A135" s="4"/>
      <c r="B135" s="6"/>
      <c r="C135" s="27"/>
      <c r="D135" s="18"/>
      <c r="E135" s="31"/>
      <c r="F135" s="4"/>
      <c r="G135" s="4"/>
      <c r="H135" s="4"/>
      <c r="I135" s="65" t="s">
        <v>640</v>
      </c>
      <c r="J135" s="65" t="str">
        <f>Presentations!D272</f>
        <v>On-Line Fuzzy Control of a Multi-Room Building Facility</v>
      </c>
      <c r="K135" s="65" t="s">
        <v>1725</v>
      </c>
      <c r="L135" s="66">
        <f t="shared" si="25"/>
        <v>0.64166666666666672</v>
      </c>
      <c r="M135" s="67">
        <f t="shared" si="26"/>
        <v>0.65416666666666667</v>
      </c>
    </row>
    <row r="136" spans="1:13" s="128" customFormat="1" x14ac:dyDescent="0.45">
      <c r="A136" s="4"/>
      <c r="B136" s="6"/>
      <c r="C136" s="27"/>
      <c r="D136" s="18"/>
      <c r="E136" s="31"/>
      <c r="F136" s="4"/>
      <c r="G136" s="4"/>
      <c r="H136" s="4"/>
      <c r="I136" s="65" t="s">
        <v>645</v>
      </c>
      <c r="J136" s="65" t="str">
        <f>Presentations!D273</f>
        <v>CFD Simulation of Aerosol Transport in an HVAC Chamber</v>
      </c>
      <c r="K136" s="65" t="s">
        <v>656</v>
      </c>
      <c r="L136" s="66">
        <f t="shared" si="25"/>
        <v>0.65416666666666667</v>
      </c>
      <c r="M136" s="67">
        <f t="shared" si="26"/>
        <v>0.66666666666666663</v>
      </c>
    </row>
    <row r="137" spans="1:13" s="128" customFormat="1" x14ac:dyDescent="0.45">
      <c r="A137" s="7"/>
      <c r="B137" s="116"/>
      <c r="C137" s="28"/>
      <c r="D137" s="19">
        <f>D130</f>
        <v>0.66666666666666663</v>
      </c>
      <c r="E137" s="32"/>
      <c r="F137" s="7"/>
      <c r="G137" s="7"/>
      <c r="H137" s="7"/>
      <c r="I137" s="68"/>
      <c r="J137" s="68"/>
      <c r="K137" s="68"/>
      <c r="L137" s="69"/>
      <c r="M137" s="70"/>
    </row>
    <row r="138" spans="1:13" s="128" customFormat="1" x14ac:dyDescent="0.45">
      <c r="A138">
        <f>A131+1</f>
        <v>9</v>
      </c>
      <c r="B138" s="3"/>
      <c r="C138" s="29">
        <f>C131</f>
        <v>0.60416666666666685</v>
      </c>
      <c r="D138" s="13"/>
      <c r="E138" s="99" t="str">
        <f>Presentations!C589</f>
        <v>Computational Methods/Tools in Thermal-Fluid Systems - II</v>
      </c>
      <c r="F138"/>
      <c r="G138"/>
      <c r="H138"/>
      <c r="I138" s="1"/>
      <c r="J138" s="1"/>
      <c r="K138" s="1"/>
      <c r="L138" s="1"/>
      <c r="M138" s="1"/>
    </row>
    <row r="139" spans="1:13" s="128" customFormat="1" x14ac:dyDescent="0.45">
      <c r="A139"/>
      <c r="B139" s="3"/>
      <c r="C139" s="29"/>
      <c r="D139" s="13"/>
      <c r="E139" s="33" t="s">
        <v>192</v>
      </c>
      <c r="F139" t="s">
        <v>2207</v>
      </c>
      <c r="G139"/>
      <c r="H139"/>
      <c r="I139" s="1" t="s">
        <v>1150</v>
      </c>
      <c r="J139" s="1" t="str">
        <f>Presentations!D590</f>
        <v>CFD Approach for Entrainment Prediction in Kettle Reboilers</v>
      </c>
      <c r="K139" s="1" t="s">
        <v>1168</v>
      </c>
      <c r="L139" s="62">
        <f>C138</f>
        <v>0.60416666666666685</v>
      </c>
      <c r="M139" s="63">
        <f>L139+TIME(0,$R$1,0)</f>
        <v>0.61666666666666681</v>
      </c>
    </row>
    <row r="140" spans="1:13" s="128" customFormat="1" x14ac:dyDescent="0.45">
      <c r="A140"/>
      <c r="B140" s="3"/>
      <c r="C140" s="21"/>
      <c r="D140" s="13"/>
      <c r="E140" s="33" t="s">
        <v>193</v>
      </c>
      <c r="F140" t="s">
        <v>2200</v>
      </c>
      <c r="G140"/>
      <c r="H140"/>
      <c r="I140" s="1" t="s">
        <v>1160</v>
      </c>
      <c r="J140" s="1" t="str">
        <f>Presentations!D591</f>
        <v>HEAT TRANSFER ANALYSIS OF AN IMPINGING SLOT JET ON A CONCAVE SURFACE</v>
      </c>
      <c r="K140" s="1" t="s">
        <v>1172</v>
      </c>
      <c r="L140" s="62">
        <f>M139</f>
        <v>0.61666666666666681</v>
      </c>
      <c r="M140" s="63">
        <f>L140+TIME(0,$R$1,0)</f>
        <v>0.62916666666666676</v>
      </c>
    </row>
    <row r="141" spans="1:13" s="128" customFormat="1" x14ac:dyDescent="0.45">
      <c r="A141"/>
      <c r="B141" s="3"/>
      <c r="C141" s="21"/>
      <c r="D141" s="13"/>
      <c r="E141" s="33"/>
      <c r="F141"/>
      <c r="G141"/>
      <c r="H141"/>
      <c r="I141" s="1" t="s">
        <v>1162</v>
      </c>
      <c r="J141" s="1" t="str">
        <f>Presentations!D592</f>
        <v>Electrowetting-induced droplet jumping simulation using multi-body dissipative particle dynamics</v>
      </c>
      <c r="K141" s="1" t="s">
        <v>1173</v>
      </c>
      <c r="L141" s="62">
        <f t="shared" ref="L141:L143" si="27">M140</f>
        <v>0.62916666666666676</v>
      </c>
      <c r="M141" s="63">
        <f t="shared" ref="M141:M143" si="28">L141+TIME(0,$R$1,0)</f>
        <v>0.64166666666666672</v>
      </c>
    </row>
    <row r="142" spans="1:13" s="128" customFormat="1" x14ac:dyDescent="0.45">
      <c r="A142"/>
      <c r="B142" s="3"/>
      <c r="C142" s="21"/>
      <c r="D142" s="13"/>
      <c r="E142" s="33"/>
      <c r="F142"/>
      <c r="G142"/>
      <c r="H142"/>
      <c r="I142" s="1" t="s">
        <v>1156</v>
      </c>
      <c r="J142" s="1" t="str">
        <f>Presentations!D593</f>
        <v>Effect of ceiling cooling panels on fire sprinkler response time</v>
      </c>
      <c r="K142" s="1" t="s">
        <v>1171</v>
      </c>
      <c r="L142" s="62">
        <f t="shared" si="27"/>
        <v>0.64166666666666672</v>
      </c>
      <c r="M142" s="63">
        <f t="shared" si="28"/>
        <v>0.65416666666666667</v>
      </c>
    </row>
    <row r="143" spans="1:13" s="128" customFormat="1" x14ac:dyDescent="0.45">
      <c r="A143"/>
      <c r="B143" s="3"/>
      <c r="C143" s="21"/>
      <c r="D143" s="13"/>
      <c r="E143" s="33"/>
      <c r="F143"/>
      <c r="G143"/>
      <c r="H143"/>
      <c r="I143" s="1" t="s">
        <v>1166</v>
      </c>
      <c r="J143" s="1" t="str">
        <f>Presentations!D594</f>
        <v xml:space="preserve">Hygrothermal analysis of laminated composite rhombic hypar shell </v>
      </c>
      <c r="K143" s="1" t="s">
        <v>1175</v>
      </c>
      <c r="L143" s="62">
        <f t="shared" si="27"/>
        <v>0.65416666666666667</v>
      </c>
      <c r="M143" s="63">
        <f t="shared" si="28"/>
        <v>0.66666666666666663</v>
      </c>
    </row>
    <row r="144" spans="1:13" s="128" customFormat="1" x14ac:dyDescent="0.45">
      <c r="A144"/>
      <c r="B144" s="3"/>
      <c r="C144" s="21"/>
      <c r="D144" s="15">
        <f>D137</f>
        <v>0.66666666666666663</v>
      </c>
      <c r="E144" s="33"/>
      <c r="F144"/>
      <c r="G144"/>
      <c r="H144"/>
      <c r="I144" s="1"/>
      <c r="J144" s="1"/>
      <c r="K144" s="1"/>
      <c r="L144" s="62"/>
      <c r="M144" s="63"/>
    </row>
    <row r="145" spans="1:13" s="128" customFormat="1" x14ac:dyDescent="0.45">
      <c r="A145" s="8">
        <f>A138+1</f>
        <v>10</v>
      </c>
      <c r="B145" s="115"/>
      <c r="C145" s="25">
        <f>C138</f>
        <v>0.60416666666666685</v>
      </c>
      <c r="D145" s="17"/>
      <c r="E145" s="120" t="str">
        <f>Presentations!C329</f>
        <v>Thermal Energy Storage - I</v>
      </c>
      <c r="F145" s="8"/>
      <c r="G145" s="8"/>
      <c r="H145" s="8"/>
      <c r="I145" s="64"/>
      <c r="J145" s="64"/>
      <c r="K145" s="64"/>
      <c r="L145" s="64"/>
      <c r="M145" s="64"/>
    </row>
    <row r="146" spans="1:13" s="128" customFormat="1" x14ac:dyDescent="0.45">
      <c r="A146" s="4"/>
      <c r="B146" s="6"/>
      <c r="C146" s="26"/>
      <c r="D146" s="18"/>
      <c r="E146" s="31" t="s">
        <v>192</v>
      </c>
      <c r="F146" s="82" t="s">
        <v>728</v>
      </c>
      <c r="G146" s="4"/>
      <c r="H146" s="4"/>
      <c r="I146" s="65" t="s">
        <v>737</v>
      </c>
      <c r="J146" s="65" t="str">
        <f>Presentations!D330</f>
        <v>NOVEL FIN GEOMETRY FOR A LATENT HIGH TEMPERATURE THERMAL ENERGY STORAGE - EXPERIMENTAL INVESTIGATION</v>
      </c>
      <c r="K146" s="65" t="s">
        <v>757</v>
      </c>
      <c r="L146" s="66">
        <f>C145</f>
        <v>0.60416666666666685</v>
      </c>
      <c r="M146" s="67">
        <f>L146+TIME(0,$R$1,0)</f>
        <v>0.61666666666666681</v>
      </c>
    </row>
    <row r="147" spans="1:13" s="128" customFormat="1" x14ac:dyDescent="0.45">
      <c r="A147" s="4"/>
      <c r="B147" s="6"/>
      <c r="C147" s="27"/>
      <c r="D147" s="18"/>
      <c r="E147" s="31" t="s">
        <v>193</v>
      </c>
      <c r="F147" s="82" t="s">
        <v>2221</v>
      </c>
      <c r="G147" s="4"/>
      <c r="H147" s="4"/>
      <c r="I147" s="65" t="s">
        <v>739</v>
      </c>
      <c r="J147" s="65" t="str">
        <f>Presentations!D331</f>
        <v>Numerical Study of CaO/Ca(OH)2 Dehydration Process With a Porous Channel</v>
      </c>
      <c r="K147" s="65" t="s">
        <v>2100</v>
      </c>
      <c r="L147" s="66">
        <f>M146</f>
        <v>0.61666666666666681</v>
      </c>
      <c r="M147" s="67">
        <f>L147+TIME(0,$R$1,0)</f>
        <v>0.62916666666666676</v>
      </c>
    </row>
    <row r="148" spans="1:13" s="128" customFormat="1" x14ac:dyDescent="0.45">
      <c r="A148" s="4"/>
      <c r="B148" s="6"/>
      <c r="C148" s="27"/>
      <c r="D148" s="18"/>
      <c r="E148" s="31"/>
      <c r="F148" s="4"/>
      <c r="G148" s="4"/>
      <c r="H148" s="4"/>
      <c r="I148" s="65" t="s">
        <v>747</v>
      </c>
      <c r="J148" s="65" t="str">
        <f>Presentations!D332</f>
        <v xml:space="preserve">A new hybrid heat storage fixed bed: proof of concept </v>
      </c>
      <c r="K148" s="65" t="s">
        <v>2101</v>
      </c>
      <c r="L148" s="66">
        <f t="shared" ref="L148:L150" si="29">M147</f>
        <v>0.62916666666666676</v>
      </c>
      <c r="M148" s="67">
        <f t="shared" ref="M148:M150" si="30">L148+TIME(0,$R$1,0)</f>
        <v>0.64166666666666672</v>
      </c>
    </row>
    <row r="149" spans="1:13" s="128" customFormat="1" x14ac:dyDescent="0.45">
      <c r="A149" s="4"/>
      <c r="B149" s="6"/>
      <c r="C149" s="27"/>
      <c r="D149" s="18"/>
      <c r="E149" s="31"/>
      <c r="F149" s="4"/>
      <c r="G149" s="4"/>
      <c r="H149" s="4"/>
      <c r="I149" s="65" t="s">
        <v>749</v>
      </c>
      <c r="J149" s="65" t="str">
        <f>Presentations!D333</f>
        <v>Comparison of Numerical Models for Molten Salt Thermocline Thermal Energy Storage with Filler</v>
      </c>
      <c r="K149" s="65" t="s">
        <v>762</v>
      </c>
      <c r="L149" s="66">
        <f t="shared" si="29"/>
        <v>0.64166666666666672</v>
      </c>
      <c r="M149" s="67">
        <f t="shared" si="30"/>
        <v>0.65416666666666667</v>
      </c>
    </row>
    <row r="150" spans="1:13" s="128" customFormat="1" x14ac:dyDescent="0.45">
      <c r="A150" s="4"/>
      <c r="B150" s="6"/>
      <c r="C150" s="27"/>
      <c r="D150" s="18"/>
      <c r="E150" s="31"/>
      <c r="F150" s="4"/>
      <c r="G150" s="4"/>
      <c r="H150" s="4"/>
      <c r="I150" s="65" t="s">
        <v>755</v>
      </c>
      <c r="J150" s="65" t="str">
        <f>Presentations!D334</f>
        <v>Numerical Analysis on the Effects of Plates in a Stratified Thermal Energy 3D Storage Tanks for Cooling</v>
      </c>
      <c r="K150" s="65" t="s">
        <v>765</v>
      </c>
      <c r="L150" s="66">
        <f t="shared" si="29"/>
        <v>0.65416666666666667</v>
      </c>
      <c r="M150" s="67">
        <f t="shared" si="30"/>
        <v>0.66666666666666663</v>
      </c>
    </row>
    <row r="151" spans="1:13" s="128" customFormat="1" x14ac:dyDescent="0.45">
      <c r="A151" s="7"/>
      <c r="B151" s="116"/>
      <c r="C151" s="28"/>
      <c r="D151" s="19">
        <f>D144</f>
        <v>0.66666666666666663</v>
      </c>
      <c r="E151" s="32"/>
      <c r="F151" s="7"/>
      <c r="G151" s="7"/>
      <c r="H151" s="7"/>
      <c r="I151" s="68"/>
      <c r="J151" s="68"/>
      <c r="K151" s="68"/>
      <c r="L151" s="69"/>
      <c r="M151" s="70"/>
    </row>
    <row r="152" spans="1:13" s="128" customFormat="1" x14ac:dyDescent="0.45">
      <c r="A152"/>
      <c r="B152" s="3"/>
      <c r="C152" s="29">
        <f>D151</f>
        <v>0.66666666666666663</v>
      </c>
      <c r="D152" s="20">
        <f>C152+TIME(0,15,0)</f>
        <v>0.67708333333333326</v>
      </c>
      <c r="E152" s="33" t="s">
        <v>22</v>
      </c>
      <c r="F152"/>
      <c r="G152"/>
      <c r="H152"/>
      <c r="I152" s="1"/>
      <c r="J152" s="1"/>
      <c r="K152" s="1"/>
      <c r="L152" s="1"/>
      <c r="M152" s="1"/>
    </row>
    <row r="153" spans="1:13" s="128" customFormat="1" x14ac:dyDescent="0.45">
      <c r="A153"/>
      <c r="B153" s="3"/>
      <c r="C153" s="21"/>
      <c r="D153" s="13"/>
      <c r="E153" s="129"/>
      <c r="F153" s="11"/>
      <c r="G153" s="11"/>
      <c r="H153" s="11"/>
      <c r="I153" s="1"/>
      <c r="J153" s="1"/>
      <c r="K153" s="1"/>
      <c r="L153" s="1"/>
      <c r="M153" s="1"/>
    </row>
    <row r="154" spans="1:13" s="128" customFormat="1" x14ac:dyDescent="0.45">
      <c r="A154" s="9">
        <v>1</v>
      </c>
      <c r="B154" s="101"/>
      <c r="C154" s="30">
        <f>D152+TIME(0,0,0)</f>
        <v>0.67708333333333326</v>
      </c>
      <c r="D154" s="16"/>
      <c r="E154" s="99" t="str">
        <f>Presentations!C197</f>
        <v>Fluid Flow/Heat Transfer in Biosystems</v>
      </c>
      <c r="F154"/>
      <c r="G154"/>
      <c r="H154" s="103"/>
      <c r="I154" s="59"/>
      <c r="J154" s="59"/>
      <c r="K154" s="59"/>
      <c r="L154" s="59"/>
      <c r="M154" s="59"/>
    </row>
    <row r="155" spans="1:13" s="128" customFormat="1" x14ac:dyDescent="0.45">
      <c r="A155"/>
      <c r="B155" s="3"/>
      <c r="C155" s="29"/>
      <c r="D155" s="13"/>
      <c r="E155" s="33" t="s">
        <v>192</v>
      </c>
      <c r="F155" t="s">
        <v>2209</v>
      </c>
      <c r="G155"/>
      <c r="H155"/>
      <c r="I155" s="1" t="s">
        <v>509</v>
      </c>
      <c r="J155" s="1" t="str">
        <f>Presentations!D204</f>
        <v>STUDY OF SYSTEM PARAMETERS ON PUMP PERFORMANCE WITH THE EFFECT OF AORTIC COMPLIANCE</v>
      </c>
      <c r="K155" s="1" t="s">
        <v>538</v>
      </c>
      <c r="L155" s="62">
        <f>C154</f>
        <v>0.67708333333333326</v>
      </c>
      <c r="M155" s="63">
        <f>L155+TIME(0,$R$1,0)</f>
        <v>0.68958333333333321</v>
      </c>
    </row>
    <row r="156" spans="1:13" s="128" customFormat="1" x14ac:dyDescent="0.45">
      <c r="A156"/>
      <c r="B156" s="3"/>
      <c r="C156" s="21"/>
      <c r="D156" s="13"/>
      <c r="E156" s="33" t="s">
        <v>193</v>
      </c>
      <c r="F156" t="s">
        <v>1712</v>
      </c>
      <c r="G156"/>
      <c r="H156"/>
      <c r="I156" s="1" t="s">
        <v>511</v>
      </c>
      <c r="J156" s="1" t="str">
        <f>Presentations!D205</f>
        <v>A Numerical Bioheat Transfer Analysis of Varying Body Types in Determination of Time of Death</v>
      </c>
      <c r="K156" s="1" t="s">
        <v>539</v>
      </c>
      <c r="L156" s="62">
        <f>M155</f>
        <v>0.68958333333333321</v>
      </c>
      <c r="M156" s="63">
        <f>L156+TIME(0,$R$1,0)</f>
        <v>0.70208333333333317</v>
      </c>
    </row>
    <row r="157" spans="1:13" s="128" customFormat="1" x14ac:dyDescent="0.45">
      <c r="A157"/>
      <c r="B157" s="3"/>
      <c r="C157" s="21"/>
      <c r="D157" s="13"/>
      <c r="E157" s="33"/>
      <c r="F157"/>
      <c r="G157"/>
      <c r="H157"/>
      <c r="I157" s="1" t="s">
        <v>513</v>
      </c>
      <c r="J157" s="1" t="str">
        <f>Presentations!D206</f>
        <v>Development of a programmable and cost effective pulsatile pump for mimicking physiological waveforms</v>
      </c>
      <c r="K157" s="1" t="s">
        <v>543</v>
      </c>
      <c r="L157" s="62">
        <f t="shared" ref="L157:L159" si="31">M156</f>
        <v>0.70208333333333317</v>
      </c>
      <c r="M157" s="63">
        <f t="shared" ref="M157:M159" si="32">L157+TIME(0,$R$1,0)</f>
        <v>0.71458333333333313</v>
      </c>
    </row>
    <row r="158" spans="1:13" s="128" customFormat="1" x14ac:dyDescent="0.45">
      <c r="A158"/>
      <c r="B158" s="3"/>
      <c r="C158" s="21"/>
      <c r="D158" s="13"/>
      <c r="E158" s="33"/>
      <c r="F158"/>
      <c r="G158"/>
      <c r="H158"/>
      <c r="I158" s="1" t="s">
        <v>519</v>
      </c>
      <c r="J158" s="1" t="str">
        <f>Presentations!D207</f>
        <v>Comparison of noninvasive methods of detecting respiratory phase and rate</v>
      </c>
      <c r="K158" s="1" t="s">
        <v>543</v>
      </c>
      <c r="L158" s="62">
        <f t="shared" si="31"/>
        <v>0.71458333333333313</v>
      </c>
      <c r="M158" s="63">
        <f t="shared" si="32"/>
        <v>0.72708333333333308</v>
      </c>
    </row>
    <row r="159" spans="1:13" s="128" customFormat="1" x14ac:dyDescent="0.45">
      <c r="A159"/>
      <c r="B159" s="3"/>
      <c r="C159" s="21"/>
      <c r="D159" s="13"/>
      <c r="E159" s="33"/>
      <c r="F159"/>
      <c r="G159"/>
      <c r="H159"/>
      <c r="I159" s="1" t="s">
        <v>525</v>
      </c>
      <c r="J159" s="1" t="str">
        <f>Presentations!D208</f>
        <v>The role of wall shear stress divergence in lung particle transport</v>
      </c>
      <c r="K159" s="1" t="s">
        <v>545</v>
      </c>
      <c r="L159" s="62">
        <f t="shared" si="31"/>
        <v>0.72708333333333308</v>
      </c>
      <c r="M159" s="63">
        <f t="shared" si="32"/>
        <v>0.73958333333333304</v>
      </c>
    </row>
    <row r="160" spans="1:13" s="128" customFormat="1" x14ac:dyDescent="0.45">
      <c r="A160"/>
      <c r="B160" s="3"/>
      <c r="C160" s="21"/>
      <c r="D160" s="15">
        <f>M159+TIME(0,$S$1,0)</f>
        <v>0.73958333333333304</v>
      </c>
      <c r="E160" s="33"/>
      <c r="F160"/>
      <c r="G160"/>
      <c r="H160"/>
      <c r="I160" s="1"/>
      <c r="J160" s="1"/>
      <c r="K160" s="1"/>
      <c r="L160" s="62"/>
      <c r="M160" s="63"/>
    </row>
    <row r="161" spans="1:13" s="128" customFormat="1" x14ac:dyDescent="0.45">
      <c r="A161" s="8">
        <f>A154+1</f>
        <v>2</v>
      </c>
      <c r="B161" s="115"/>
      <c r="C161" s="25">
        <f>C154</f>
        <v>0.67708333333333326</v>
      </c>
      <c r="D161" s="17"/>
      <c r="E161" s="120" t="str">
        <f>Presentations!C62</f>
        <v>Multiphase Flow - III</v>
      </c>
      <c r="F161" s="8"/>
      <c r="G161" s="8"/>
      <c r="H161" s="8"/>
      <c r="I161" s="64"/>
      <c r="J161" s="64"/>
      <c r="K161" s="64"/>
      <c r="L161" s="64"/>
      <c r="M161" s="64"/>
    </row>
    <row r="162" spans="1:13" s="128" customFormat="1" x14ac:dyDescent="0.45">
      <c r="A162" s="4"/>
      <c r="B162" s="6"/>
      <c r="C162" s="26"/>
      <c r="D162" s="18"/>
      <c r="E162" s="31" t="s">
        <v>192</v>
      </c>
      <c r="F162" s="82" t="s">
        <v>2222</v>
      </c>
      <c r="G162" s="4"/>
      <c r="H162" s="4"/>
      <c r="I162" s="65" t="s">
        <v>265</v>
      </c>
      <c r="J162" s="65" t="str">
        <f>Presentations!D63</f>
        <v>VOID FRACTION MEASUREMENTS USING GAMMA RAY DENSITOMETER FOR VERTICAL UPWARD TWO PHASE FLOW ACROSS TUBE BUNDLE</v>
      </c>
      <c r="K162" s="65" t="s">
        <v>276</v>
      </c>
      <c r="L162" s="66">
        <f>C161</f>
        <v>0.67708333333333326</v>
      </c>
      <c r="M162" s="67">
        <f>L162+TIME(0,$R$1,0)</f>
        <v>0.68958333333333321</v>
      </c>
    </row>
    <row r="163" spans="1:13" s="128" customFormat="1" x14ac:dyDescent="0.45">
      <c r="A163" s="4"/>
      <c r="B163" s="6"/>
      <c r="C163" s="27"/>
      <c r="D163" s="18"/>
      <c r="E163" s="31" t="s">
        <v>193</v>
      </c>
      <c r="F163" s="82" t="s">
        <v>1610</v>
      </c>
      <c r="G163" s="4"/>
      <c r="H163" s="4"/>
      <c r="I163" s="65" t="s">
        <v>317</v>
      </c>
      <c r="J163" s="65" t="str">
        <f>Presentations!D64</f>
        <v>Numerical Modeling of the Effect of Chemical Dispersant on Oil Droplet</v>
      </c>
      <c r="K163" s="65" t="s">
        <v>329</v>
      </c>
      <c r="L163" s="66">
        <f>M162</f>
        <v>0.68958333333333321</v>
      </c>
      <c r="M163" s="67">
        <f>L163+TIME(0,$R$1,0)</f>
        <v>0.70208333333333317</v>
      </c>
    </row>
    <row r="164" spans="1:13" s="128" customFormat="1" x14ac:dyDescent="0.45">
      <c r="A164" s="4"/>
      <c r="B164" s="6"/>
      <c r="C164" s="27"/>
      <c r="D164" s="18"/>
      <c r="E164" s="31"/>
      <c r="F164" s="4"/>
      <c r="G164" s="4"/>
      <c r="H164" s="4"/>
      <c r="I164" s="65" t="s">
        <v>319</v>
      </c>
      <c r="J164" s="65" t="str">
        <f>Presentations!D65</f>
        <v>Experimental and Numerical Study of Single Droplets Impinging upon Liquid Films</v>
      </c>
      <c r="K164" s="65" t="s">
        <v>2089</v>
      </c>
      <c r="L164" s="66">
        <f t="shared" ref="L164:L166" si="33">M163</f>
        <v>0.70208333333333317</v>
      </c>
      <c r="M164" s="67">
        <f t="shared" ref="M164:M166" si="34">L164+TIME(0,$R$1,0)</f>
        <v>0.71458333333333313</v>
      </c>
    </row>
    <row r="165" spans="1:13" s="128" customFormat="1" x14ac:dyDescent="0.45">
      <c r="A165" s="4"/>
      <c r="B165" s="6"/>
      <c r="C165" s="27"/>
      <c r="D165" s="18"/>
      <c r="E165" s="31"/>
      <c r="F165" s="4"/>
      <c r="G165" s="4"/>
      <c r="H165" s="4"/>
      <c r="I165" s="65" t="s">
        <v>321</v>
      </c>
      <c r="J165" s="65" t="str">
        <f>Presentations!D66</f>
        <v>Positive frictional pressure gradients in a vertical narrow annulus in air-oil slug flow</v>
      </c>
      <c r="K165" s="65" t="s">
        <v>330</v>
      </c>
      <c r="L165" s="66">
        <f t="shared" si="33"/>
        <v>0.71458333333333313</v>
      </c>
      <c r="M165" s="67">
        <f t="shared" si="34"/>
        <v>0.72708333333333308</v>
      </c>
    </row>
    <row r="166" spans="1:13" s="128" customFormat="1" x14ac:dyDescent="0.45">
      <c r="A166" s="4"/>
      <c r="B166" s="6"/>
      <c r="C166" s="27"/>
      <c r="D166" s="18"/>
      <c r="E166" s="31"/>
      <c r="F166" s="4"/>
      <c r="G166" s="4"/>
      <c r="H166" s="4"/>
      <c r="I166" s="65" t="s">
        <v>313</v>
      </c>
      <c r="J166" s="65" t="str">
        <f>Presentations!D67</f>
        <v>Computational Fluid Dynamics Analysis of a Liquid Piston Stirling Engine under Various Operating Conditions</v>
      </c>
      <c r="K166" s="65" t="s">
        <v>328</v>
      </c>
      <c r="L166" s="66">
        <f t="shared" si="33"/>
        <v>0.72708333333333308</v>
      </c>
      <c r="M166" s="67">
        <f t="shared" si="34"/>
        <v>0.73958333333333304</v>
      </c>
    </row>
    <row r="167" spans="1:13" s="128" customFormat="1" x14ac:dyDescent="0.45">
      <c r="A167" s="7"/>
      <c r="B167" s="116"/>
      <c r="C167" s="28"/>
      <c r="D167" s="19">
        <f>M166+TIME(0,$S$1,0)</f>
        <v>0.73958333333333304</v>
      </c>
      <c r="E167" s="32"/>
      <c r="F167" s="7"/>
      <c r="G167" s="7"/>
      <c r="H167" s="7"/>
      <c r="I167" s="68"/>
      <c r="J167" s="68"/>
      <c r="K167" s="68"/>
      <c r="L167" s="69"/>
      <c r="M167" s="70"/>
    </row>
    <row r="168" spans="1:13" s="128" customFormat="1" x14ac:dyDescent="0.45">
      <c r="A168">
        <f>A161+1</f>
        <v>3</v>
      </c>
      <c r="B168" s="3"/>
      <c r="C168" s="29">
        <f>C161</f>
        <v>0.67708333333333326</v>
      </c>
      <c r="D168" s="13"/>
      <c r="E168" s="99" t="str">
        <f>Presentations!C602</f>
        <v>Computational Methods/Tools in Thermal-Fluid Systems - III</v>
      </c>
      <c r="F168"/>
      <c r="G168"/>
      <c r="H168"/>
      <c r="I168" s="1"/>
      <c r="J168" s="1"/>
      <c r="K168" s="1"/>
      <c r="L168" s="1"/>
      <c r="M168" s="1"/>
    </row>
    <row r="169" spans="1:13" s="128" customFormat="1" x14ac:dyDescent="0.45">
      <c r="A169"/>
      <c r="B169" s="3"/>
      <c r="C169" s="29"/>
      <c r="D169" s="13"/>
      <c r="E169" s="33" t="s">
        <v>192</v>
      </c>
      <c r="F169" t="s">
        <v>2218</v>
      </c>
      <c r="G169"/>
      <c r="H169"/>
      <c r="I169" s="1" t="s">
        <v>1179</v>
      </c>
      <c r="J169" s="1" t="str">
        <f>Presentations!D603</f>
        <v>Natural Convective Heat Transfer From Two Thin Vertically Spaced Two-Dimensional Isothermal Plates For The Case Where One Plate is Horizontal and One Is Inclined</v>
      </c>
      <c r="K169" s="1" t="s">
        <v>1722</v>
      </c>
      <c r="L169" s="62">
        <f>C168</f>
        <v>0.67708333333333326</v>
      </c>
      <c r="M169" s="63">
        <f>L169+TIME(0,$R$1,0)</f>
        <v>0.68958333333333321</v>
      </c>
    </row>
    <row r="170" spans="1:13" s="128" customFormat="1" x14ac:dyDescent="0.45">
      <c r="A170"/>
      <c r="B170" s="3"/>
      <c r="C170" s="21"/>
      <c r="D170" s="13"/>
      <c r="E170" s="33" t="s">
        <v>193</v>
      </c>
      <c r="F170" t="s">
        <v>2223</v>
      </c>
      <c r="G170"/>
      <c r="H170"/>
      <c r="I170" s="1" t="s">
        <v>1181</v>
      </c>
      <c r="J170" s="1" t="str">
        <f>Presentations!D604</f>
        <v>A DIRECT COUPLING TECHNIQUE FOR NUMERICAL SIMULATIONS OF TEMPERATURE DEPENDENT PHENOMENA IN A COMPRESSIBLE GAS FLOW CONTAINING PARTICLES</v>
      </c>
      <c r="K170" s="1" t="s">
        <v>1196</v>
      </c>
      <c r="L170" s="62">
        <f>M169</f>
        <v>0.68958333333333321</v>
      </c>
      <c r="M170" s="63">
        <f>L170+TIME(0,$R$1,0)</f>
        <v>0.70208333333333317</v>
      </c>
    </row>
    <row r="171" spans="1:13" s="128" customFormat="1" x14ac:dyDescent="0.45">
      <c r="A171"/>
      <c r="B171" s="3"/>
      <c r="C171" s="21"/>
      <c r="D171" s="13"/>
      <c r="E171" s="33"/>
      <c r="F171"/>
      <c r="G171"/>
      <c r="H171"/>
      <c r="I171" s="1" t="s">
        <v>1183</v>
      </c>
      <c r="J171" s="1" t="str">
        <f>Presentations!D605</f>
        <v>NUMERICAL STUDY OF LIQUID LEAKAGE DETECTION ATTEMPT FOR SINGLE AND PARALLEL COOLING LINES</v>
      </c>
      <c r="K171" s="1" t="s">
        <v>1711</v>
      </c>
      <c r="L171" s="62">
        <f t="shared" ref="L171:L173" si="35">M170</f>
        <v>0.70208333333333317</v>
      </c>
      <c r="M171" s="63">
        <f t="shared" ref="M171:M173" si="36">L171+TIME(0,$R$1,0)</f>
        <v>0.71458333333333313</v>
      </c>
    </row>
    <row r="172" spans="1:13" s="128" customFormat="1" x14ac:dyDescent="0.45">
      <c r="A172"/>
      <c r="B172" s="3"/>
      <c r="C172" s="21"/>
      <c r="D172" s="13"/>
      <c r="E172" s="33"/>
      <c r="F172"/>
      <c r="G172"/>
      <c r="H172"/>
      <c r="I172" s="1" t="s">
        <v>1131</v>
      </c>
      <c r="J172" s="1" t="str">
        <f>Presentations!D606</f>
        <v>Contaminant Dispersion Validation Simulations for an Urban Inspired Scenario</v>
      </c>
      <c r="K172" s="1" t="s">
        <v>386</v>
      </c>
      <c r="L172" s="62">
        <f t="shared" si="35"/>
        <v>0.71458333333333313</v>
      </c>
      <c r="M172" s="63">
        <f t="shared" si="36"/>
        <v>0.72708333333333308</v>
      </c>
    </row>
    <row r="173" spans="1:13" s="128" customFormat="1" x14ac:dyDescent="0.45">
      <c r="A173"/>
      <c r="B173" s="3"/>
      <c r="C173" s="21"/>
      <c r="D173" s="13"/>
      <c r="E173" s="33"/>
      <c r="F173"/>
      <c r="G173"/>
      <c r="H173"/>
      <c r="I173" s="1" t="s">
        <v>1223</v>
      </c>
      <c r="J173" s="1" t="str">
        <f>Presentations!D607</f>
        <v>Topology Enhancement of Plate and Fins Heat Exchnagers Using a discrete Porous Media Simulation Approach</v>
      </c>
      <c r="K173" s="1" t="s">
        <v>1245</v>
      </c>
      <c r="L173" s="62">
        <f t="shared" si="35"/>
        <v>0.72708333333333308</v>
      </c>
      <c r="M173" s="63">
        <f t="shared" si="36"/>
        <v>0.73958333333333304</v>
      </c>
    </row>
    <row r="174" spans="1:13" s="128" customFormat="1" x14ac:dyDescent="0.45">
      <c r="A174"/>
      <c r="B174" s="3"/>
      <c r="C174" s="21"/>
      <c r="D174" s="15">
        <f>D167</f>
        <v>0.73958333333333304</v>
      </c>
      <c r="E174" s="33"/>
      <c r="F174"/>
      <c r="G174"/>
      <c r="H174"/>
      <c r="I174" s="1"/>
      <c r="J174" s="1"/>
      <c r="K174" s="1"/>
      <c r="L174" s="62"/>
      <c r="M174" s="63"/>
    </row>
    <row r="175" spans="1:13" s="128" customFormat="1" x14ac:dyDescent="0.45">
      <c r="A175" s="74">
        <f>A168+1</f>
        <v>4</v>
      </c>
      <c r="B175" s="241"/>
      <c r="C175" s="143">
        <f>C168</f>
        <v>0.67708333333333326</v>
      </c>
      <c r="D175" s="144"/>
      <c r="E175" s="74" t="s">
        <v>1653</v>
      </c>
      <c r="F175" s="74" t="s">
        <v>2224</v>
      </c>
      <c r="G175" s="74"/>
      <c r="H175" s="75" t="s">
        <v>1660</v>
      </c>
      <c r="I175" s="78" t="s">
        <v>1659</v>
      </c>
      <c r="J175" s="75"/>
      <c r="K175" s="75"/>
      <c r="L175" s="75"/>
      <c r="M175" s="75"/>
    </row>
    <row r="176" spans="1:13" s="128" customFormat="1" x14ac:dyDescent="0.45">
      <c r="A176" s="80"/>
      <c r="B176" s="242"/>
      <c r="C176" s="145"/>
      <c r="D176" s="146"/>
      <c r="E176" s="79"/>
      <c r="F176" s="80"/>
      <c r="G176" s="80"/>
      <c r="H176" s="80"/>
      <c r="I176" s="81"/>
      <c r="J176" s="81"/>
      <c r="K176" s="81"/>
      <c r="L176" s="76">
        <f>C175</f>
        <v>0.67708333333333326</v>
      </c>
      <c r="M176" s="77">
        <f>L176+TIME(0,$R$1,0)</f>
        <v>0.68958333333333321</v>
      </c>
    </row>
    <row r="177" spans="1:13" s="128" customFormat="1" x14ac:dyDescent="0.45">
      <c r="A177" s="80"/>
      <c r="B177" s="242"/>
      <c r="C177" s="147"/>
      <c r="D177" s="146"/>
      <c r="E177" s="121"/>
      <c r="F177" s="80"/>
      <c r="G177" s="80"/>
      <c r="H177" s="80"/>
      <c r="I177" s="81"/>
      <c r="J177" s="81"/>
      <c r="K177" s="81"/>
      <c r="L177" s="76">
        <f>M176</f>
        <v>0.68958333333333321</v>
      </c>
      <c r="M177" s="77">
        <f>L177+TIME(0,$R$1,0)</f>
        <v>0.70208333333333317</v>
      </c>
    </row>
    <row r="178" spans="1:13" s="128" customFormat="1" x14ac:dyDescent="0.45">
      <c r="A178" s="80"/>
      <c r="B178" s="242"/>
      <c r="C178" s="147"/>
      <c r="D178" s="146"/>
      <c r="E178" s="121" t="str">
        <f>Presentations!C313</f>
        <v>Solar Energy</v>
      </c>
      <c r="F178" s="80"/>
      <c r="G178" s="80"/>
      <c r="H178" s="80"/>
      <c r="I178" s="238">
        <v>0</v>
      </c>
      <c r="J178" s="238">
        <f>Presentations!D314</f>
        <v>0</v>
      </c>
      <c r="K178" s="238">
        <v>0</v>
      </c>
      <c r="L178" s="76"/>
      <c r="M178" s="77"/>
    </row>
    <row r="179" spans="1:13" s="128" customFormat="1" x14ac:dyDescent="0.45">
      <c r="A179" s="4"/>
      <c r="B179" s="6"/>
      <c r="C179" s="27"/>
      <c r="D179" s="18"/>
      <c r="E179" s="31" t="s">
        <v>192</v>
      </c>
      <c r="F179" s="82" t="s">
        <v>2225</v>
      </c>
      <c r="G179" s="4"/>
      <c r="H179" s="4"/>
      <c r="I179" s="65" t="s">
        <v>712</v>
      </c>
      <c r="J179" s="65" t="str">
        <f>Presentations!D315</f>
        <v>Year-Round Solar Energy Forecasting and Storage Prediction for Non-interrupted Power Supply</v>
      </c>
      <c r="K179" s="65" t="s">
        <v>2098</v>
      </c>
      <c r="L179" s="66">
        <f>M177</f>
        <v>0.70208333333333317</v>
      </c>
      <c r="M179" s="67">
        <f t="shared" ref="M179:M181" si="37">L179+TIME(0,$R$1,0)</f>
        <v>0.71458333333333313</v>
      </c>
    </row>
    <row r="180" spans="1:13" s="128" customFormat="1" x14ac:dyDescent="0.45">
      <c r="A180" s="4"/>
      <c r="B180" s="6"/>
      <c r="C180" s="27"/>
      <c r="D180" s="18"/>
      <c r="E180" s="31" t="s">
        <v>193</v>
      </c>
      <c r="F180" s="82" t="s">
        <v>2224</v>
      </c>
      <c r="G180" s="4"/>
      <c r="H180" s="4"/>
      <c r="I180" s="65" t="s">
        <v>714</v>
      </c>
      <c r="J180" s="65" t="str">
        <f>Presentations!D316</f>
        <v>Performance Evaluation of a Solar-Biogas Hybrid Recuperated Microturbine for Power Generation Using Aspen</v>
      </c>
      <c r="K180" s="65" t="s">
        <v>730</v>
      </c>
      <c r="L180" s="66">
        <f t="shared" ref="L180:L181" si="38">M179</f>
        <v>0.71458333333333313</v>
      </c>
      <c r="M180" s="67">
        <f t="shared" si="37"/>
        <v>0.72708333333333308</v>
      </c>
    </row>
    <row r="181" spans="1:13" s="128" customFormat="1" x14ac:dyDescent="0.45">
      <c r="A181" s="7"/>
      <c r="B181" s="116"/>
      <c r="C181" s="28"/>
      <c r="D181" s="19">
        <f>D174</f>
        <v>0.73958333333333304</v>
      </c>
      <c r="E181" s="32"/>
      <c r="F181" s="7"/>
      <c r="G181" s="7"/>
      <c r="H181" s="7"/>
      <c r="I181" s="68" t="s">
        <v>716</v>
      </c>
      <c r="J181" s="68" t="str">
        <f>Presentations!D317</f>
        <v>Low-temperature synthesis of TiO2 particles with different characteristics for dye-sensitized solar cell applications</v>
      </c>
      <c r="K181" s="68" t="s">
        <v>731</v>
      </c>
      <c r="L181" s="69">
        <f t="shared" si="38"/>
        <v>0.72708333333333308</v>
      </c>
      <c r="M181" s="70">
        <f t="shared" si="37"/>
        <v>0.73958333333333304</v>
      </c>
    </row>
    <row r="182" spans="1:13" s="128" customFormat="1" x14ac:dyDescent="0.45">
      <c r="A182">
        <f>A175+1</f>
        <v>5</v>
      </c>
      <c r="B182" s="3"/>
      <c r="C182" s="29">
        <f>C175</f>
        <v>0.67708333333333326</v>
      </c>
      <c r="D182" s="13"/>
      <c r="E182" s="99" t="str">
        <f>Presentations!C690</f>
        <v>Experimental Methods/Tools and Instrumentation in Fluid Mechanics and Heat/Mass Transfer - II</v>
      </c>
      <c r="F182"/>
      <c r="G182"/>
      <c r="H182"/>
      <c r="I182" s="1"/>
      <c r="J182" s="1"/>
      <c r="K182" s="1"/>
      <c r="L182" s="1"/>
      <c r="M182" s="1"/>
    </row>
    <row r="183" spans="1:13" s="128" customFormat="1" x14ac:dyDescent="0.45">
      <c r="A183"/>
      <c r="B183" s="3"/>
      <c r="C183" s="29"/>
      <c r="D183" s="13"/>
      <c r="E183" s="33" t="s">
        <v>192</v>
      </c>
      <c r="F183" t="s">
        <v>2226</v>
      </c>
      <c r="G183"/>
      <c r="H183"/>
      <c r="I183" s="1" t="s">
        <v>1295</v>
      </c>
      <c r="J183" s="1" t="str">
        <f>Presentations!D691</f>
        <v xml:space="preserve">Low Cost Device for Measuring the Thermal Conductivity of Phase Change Materials </v>
      </c>
      <c r="K183" s="1" t="s">
        <v>940</v>
      </c>
      <c r="L183" s="62">
        <f>C182</f>
        <v>0.67708333333333326</v>
      </c>
      <c r="M183" s="63">
        <f>L183+TIME(0,$R$1,0)</f>
        <v>0.68958333333333321</v>
      </c>
    </row>
    <row r="184" spans="1:13" s="128" customFormat="1" x14ac:dyDescent="0.45">
      <c r="A184"/>
      <c r="B184" s="3"/>
      <c r="C184" s="21"/>
      <c r="D184" s="13"/>
      <c r="E184" s="33" t="s">
        <v>193</v>
      </c>
      <c r="F184" t="s">
        <v>2218</v>
      </c>
      <c r="G184"/>
      <c r="H184"/>
      <c r="I184" s="1" t="s">
        <v>1304</v>
      </c>
      <c r="J184" s="1" t="str">
        <f>Presentations!D692</f>
        <v>Design, manufacturing and experimental testing of a self-cleaning exit port mechanism for a solar reactor</v>
      </c>
      <c r="K184" s="1" t="s">
        <v>2188</v>
      </c>
      <c r="L184" s="62">
        <f>M183</f>
        <v>0.68958333333333321</v>
      </c>
      <c r="M184" s="63">
        <f>L184+TIME(0,$R$1,0)</f>
        <v>0.70208333333333317</v>
      </c>
    </row>
    <row r="185" spans="1:13" s="128" customFormat="1" x14ac:dyDescent="0.45">
      <c r="A185"/>
      <c r="B185" s="3"/>
      <c r="C185" s="21"/>
      <c r="D185" s="13"/>
      <c r="E185" s="33"/>
      <c r="F185"/>
      <c r="G185"/>
      <c r="H185"/>
      <c r="I185" s="1" t="s">
        <v>1293</v>
      </c>
      <c r="J185" s="1" t="str">
        <f>Presentations!D693</f>
        <v>Design and Testing of A New Cooling Device for Limbs Undergoing Teutronic Cooling</v>
      </c>
      <c r="K185" s="1" t="s">
        <v>1310</v>
      </c>
      <c r="L185" s="62">
        <f t="shared" ref="L185:L187" si="39">M184</f>
        <v>0.70208333333333317</v>
      </c>
      <c r="M185" s="63">
        <f t="shared" ref="M185:M187" si="40">L185+TIME(0,$R$1,0)</f>
        <v>0.71458333333333313</v>
      </c>
    </row>
    <row r="186" spans="1:13" s="128" customFormat="1" x14ac:dyDescent="0.45">
      <c r="A186"/>
      <c r="B186" s="3"/>
      <c r="C186" s="21"/>
      <c r="D186" s="13"/>
      <c r="E186" s="33"/>
      <c r="F186"/>
      <c r="G186"/>
      <c r="H186"/>
      <c r="I186" s="1" t="s">
        <v>1297</v>
      </c>
      <c r="J186" s="1" t="str">
        <f>Presentations!D694</f>
        <v>INFLUENCE OF AXIAL TRANSPORT ON THE TEMPERATURE DISTRIBUTION IN ROTARY KILNS</v>
      </c>
      <c r="K186" s="1" t="s">
        <v>1311</v>
      </c>
      <c r="L186" s="62">
        <f t="shared" si="39"/>
        <v>0.71458333333333313</v>
      </c>
      <c r="M186" s="63">
        <f t="shared" si="40"/>
        <v>0.72708333333333308</v>
      </c>
    </row>
    <row r="187" spans="1:13" s="128" customFormat="1" x14ac:dyDescent="0.45">
      <c r="A187"/>
      <c r="B187" s="3"/>
      <c r="C187" s="21"/>
      <c r="D187" s="13"/>
      <c r="E187" s="33"/>
      <c r="F187"/>
      <c r="G187"/>
      <c r="H187"/>
      <c r="I187" s="1">
        <v>0</v>
      </c>
      <c r="J187" s="1">
        <f>Presentations!D695</f>
        <v>0</v>
      </c>
      <c r="K187" s="1">
        <v>0</v>
      </c>
      <c r="L187" s="62">
        <f t="shared" si="39"/>
        <v>0.72708333333333308</v>
      </c>
      <c r="M187" s="63">
        <f t="shared" si="40"/>
        <v>0.73958333333333304</v>
      </c>
    </row>
    <row r="188" spans="1:13" s="128" customFormat="1" x14ac:dyDescent="0.45">
      <c r="A188"/>
      <c r="B188" s="3"/>
      <c r="C188" s="21"/>
      <c r="D188" s="15">
        <f>D181</f>
        <v>0.73958333333333304</v>
      </c>
      <c r="E188" s="33"/>
      <c r="F188"/>
      <c r="G188"/>
      <c r="H188"/>
      <c r="I188" s="1"/>
      <c r="J188" s="1"/>
      <c r="K188" s="1"/>
      <c r="L188" s="62"/>
      <c r="M188" s="63"/>
    </row>
    <row r="189" spans="1:13" s="128" customFormat="1" x14ac:dyDescent="0.45">
      <c r="A189" s="8">
        <f>A182+1</f>
        <v>6</v>
      </c>
      <c r="B189" s="115"/>
      <c r="C189" s="25">
        <f>C182</f>
        <v>0.67708333333333326</v>
      </c>
      <c r="D189" s="17"/>
      <c r="E189" s="120" t="str">
        <f>Presentations!C750</f>
        <v>Turbulent Flows</v>
      </c>
      <c r="F189" s="8"/>
      <c r="G189" s="8"/>
      <c r="H189" s="8"/>
      <c r="I189" s="64"/>
      <c r="J189" s="64"/>
      <c r="K189" s="64"/>
      <c r="L189" s="64"/>
      <c r="M189" s="64"/>
    </row>
    <row r="190" spans="1:13" s="128" customFormat="1" x14ac:dyDescent="0.45">
      <c r="A190" s="4"/>
      <c r="B190" s="6"/>
      <c r="C190" s="26"/>
      <c r="D190" s="18"/>
      <c r="E190" s="31" t="s">
        <v>192</v>
      </c>
      <c r="F190" s="82" t="s">
        <v>2213</v>
      </c>
      <c r="G190" s="4"/>
      <c r="H190" s="4"/>
      <c r="I190" s="65" t="s">
        <v>1384</v>
      </c>
      <c r="J190" s="65" t="str">
        <f>Presentations!D751</f>
        <v>Turbulence modeling of boundary layers subject to very strong Favorable Pressure Gradient (FPG) with passive scalar transport</v>
      </c>
      <c r="K190" s="65" t="s">
        <v>1401</v>
      </c>
      <c r="L190" s="66">
        <f>C189</f>
        <v>0.67708333333333326</v>
      </c>
      <c r="M190" s="67">
        <f>L190+TIME(0,$R$1,0)</f>
        <v>0.68958333333333321</v>
      </c>
    </row>
    <row r="191" spans="1:13" s="128" customFormat="1" x14ac:dyDescent="0.45">
      <c r="A191" s="4"/>
      <c r="B191" s="6"/>
      <c r="C191" s="27"/>
      <c r="D191" s="18"/>
      <c r="E191" s="31" t="s">
        <v>193</v>
      </c>
      <c r="F191" s="82" t="s">
        <v>408</v>
      </c>
      <c r="G191" s="4"/>
      <c r="H191" s="4"/>
      <c r="I191" s="65" t="s">
        <v>1374</v>
      </c>
      <c r="J191" s="65" t="str">
        <f>Presentations!D752</f>
        <v>RESOLUTION QUALITY INDICES FOR LARGE EDDY SIMULATION IN MODELLING A TURBULENT FREE JET</v>
      </c>
      <c r="K191" s="65" t="s">
        <v>2120</v>
      </c>
      <c r="L191" s="66">
        <f>M190</f>
        <v>0.68958333333333321</v>
      </c>
      <c r="M191" s="67">
        <f>L191+TIME(0,$R$1,0)</f>
        <v>0.70208333333333317</v>
      </c>
    </row>
    <row r="192" spans="1:13" s="128" customFormat="1" x14ac:dyDescent="0.45">
      <c r="A192" s="4"/>
      <c r="B192" s="6"/>
      <c r="C192" s="27"/>
      <c r="D192" s="18"/>
      <c r="E192" s="31"/>
      <c r="F192" s="4"/>
      <c r="G192" s="4"/>
      <c r="H192" s="4"/>
      <c r="I192" s="65" t="s">
        <v>1376</v>
      </c>
      <c r="J192" s="65" t="str">
        <f>Presentations!D753</f>
        <v>NUMERICAL INVESTIGATION OF FLOW IN A DUCT WITH SQUARE RIBS AND FORWARD STEP RIB MOUNTED ON WALLS</v>
      </c>
      <c r="K192" s="65" t="s">
        <v>2121</v>
      </c>
      <c r="L192" s="66">
        <f t="shared" ref="L192:L194" si="41">M191</f>
        <v>0.70208333333333317</v>
      </c>
      <c r="M192" s="67">
        <f t="shared" ref="M192:M194" si="42">L192+TIME(0,$R$1,0)</f>
        <v>0.71458333333333313</v>
      </c>
    </row>
    <row r="193" spans="1:13" s="128" customFormat="1" x14ac:dyDescent="0.45">
      <c r="A193" s="4"/>
      <c r="B193" s="6"/>
      <c r="C193" s="27"/>
      <c r="D193" s="18"/>
      <c r="E193" s="31"/>
      <c r="F193" s="4"/>
      <c r="G193" s="4"/>
      <c r="H193" s="4"/>
      <c r="I193" s="65" t="s">
        <v>1382</v>
      </c>
      <c r="J193" s="65" t="str">
        <f>Presentations!D754</f>
        <v>Compressibility effect on spatially-developing turbulent boundary layers via DNS</v>
      </c>
      <c r="K193" s="65" t="s">
        <v>1400</v>
      </c>
      <c r="L193" s="66">
        <f t="shared" si="41"/>
        <v>0.71458333333333313</v>
      </c>
      <c r="M193" s="67">
        <f t="shared" si="42"/>
        <v>0.72708333333333308</v>
      </c>
    </row>
    <row r="194" spans="1:13" s="128" customFormat="1" x14ac:dyDescent="0.45">
      <c r="A194" s="4"/>
      <c r="B194" s="6"/>
      <c r="C194" s="27"/>
      <c r="D194" s="18"/>
      <c r="E194" s="31"/>
      <c r="F194" s="4"/>
      <c r="G194" s="4"/>
      <c r="H194" s="4"/>
      <c r="I194" s="65" t="s">
        <v>1372</v>
      </c>
      <c r="J194" s="65" t="str">
        <f>Presentations!D755</f>
        <v>CFD study of the flow around Ahmed body</v>
      </c>
      <c r="K194" s="65" t="s">
        <v>1731</v>
      </c>
      <c r="L194" s="66">
        <f t="shared" si="41"/>
        <v>0.72708333333333308</v>
      </c>
      <c r="M194" s="67">
        <f t="shared" si="42"/>
        <v>0.73958333333333304</v>
      </c>
    </row>
    <row r="195" spans="1:13" s="128" customFormat="1" x14ac:dyDescent="0.45">
      <c r="A195" s="7"/>
      <c r="B195" s="116"/>
      <c r="C195" s="28"/>
      <c r="D195" s="19">
        <f>D188</f>
        <v>0.73958333333333304</v>
      </c>
      <c r="E195" s="32"/>
      <c r="F195" s="7"/>
      <c r="G195" s="7"/>
      <c r="H195" s="7"/>
      <c r="I195" s="68"/>
      <c r="J195" s="68"/>
      <c r="K195" s="68"/>
      <c r="L195" s="69"/>
      <c r="M195" s="70"/>
    </row>
    <row r="196" spans="1:13" s="128" customFormat="1" x14ac:dyDescent="0.45">
      <c r="A196">
        <f>A189+1</f>
        <v>7</v>
      </c>
      <c r="B196" s="3"/>
      <c r="C196" s="29">
        <f>C189</f>
        <v>0.67708333333333326</v>
      </c>
      <c r="D196" s="13"/>
      <c r="E196" s="99" t="str">
        <f>Presentations!C838</f>
        <v>Transportation modeling tools and applications</v>
      </c>
      <c r="F196"/>
      <c r="G196"/>
      <c r="H196"/>
      <c r="I196" s="1"/>
      <c r="J196" s="1"/>
      <c r="K196" s="1"/>
      <c r="L196" s="1"/>
      <c r="M196" s="1"/>
    </row>
    <row r="197" spans="1:13" s="128" customFormat="1" x14ac:dyDescent="0.45">
      <c r="A197"/>
      <c r="B197" s="3"/>
      <c r="C197" s="29"/>
      <c r="D197" s="13"/>
      <c r="E197" s="33" t="s">
        <v>192</v>
      </c>
      <c r="F197" t="s">
        <v>2227</v>
      </c>
      <c r="G197"/>
      <c r="H197"/>
      <c r="I197" s="1" t="s">
        <v>1509</v>
      </c>
      <c r="J197" s="1" t="str">
        <f>Presentations!D839</f>
        <v>Cold plate cooling simulation for Lithium-ion semi-passive battery thermal management system</v>
      </c>
      <c r="K197" s="1" t="s">
        <v>1723</v>
      </c>
      <c r="L197" s="62">
        <f>C196</f>
        <v>0.67708333333333326</v>
      </c>
      <c r="M197" s="63">
        <f>L197+TIME(0,$R$1,0)</f>
        <v>0.68958333333333321</v>
      </c>
    </row>
    <row r="198" spans="1:13" s="128" customFormat="1" x14ac:dyDescent="0.45">
      <c r="A198"/>
      <c r="B198" s="3"/>
      <c r="C198" s="21"/>
      <c r="D198" s="13"/>
      <c r="E198" s="33" t="s">
        <v>193</v>
      </c>
      <c r="F198" t="s">
        <v>270</v>
      </c>
      <c r="G198"/>
      <c r="H198"/>
      <c r="I198" s="1" t="s">
        <v>1511</v>
      </c>
      <c r="J198" s="1" t="str">
        <f>Presentations!D840</f>
        <v xml:space="preserve">A Systematic Instruction for Selecting Methods to Detect Pipeline Leakages </v>
      </c>
      <c r="K198" s="1" t="s">
        <v>1817</v>
      </c>
      <c r="L198" s="62">
        <f>M197</f>
        <v>0.68958333333333321</v>
      </c>
      <c r="M198" s="63">
        <f>L198+TIME(0,$R$1,0)</f>
        <v>0.70208333333333317</v>
      </c>
    </row>
    <row r="199" spans="1:13" s="128" customFormat="1" x14ac:dyDescent="0.45">
      <c r="A199"/>
      <c r="B199" s="3"/>
      <c r="C199" s="21"/>
      <c r="D199" s="13"/>
      <c r="E199" s="33"/>
      <c r="F199"/>
      <c r="G199"/>
      <c r="H199"/>
      <c r="I199" s="1" t="s">
        <v>1513</v>
      </c>
      <c r="J199" s="1" t="str">
        <f>Presentations!D841</f>
        <v>Transient Thermal Modeling of a Four-Stroke Internal Combustion Engine Exhaust Valve</v>
      </c>
      <c r="K199" s="1" t="s">
        <v>1523</v>
      </c>
      <c r="L199" s="62">
        <f t="shared" ref="L199:L201" si="43">M198</f>
        <v>0.70208333333333317</v>
      </c>
      <c r="M199" s="63">
        <f t="shared" ref="M199:M201" si="44">L199+TIME(0,$R$1,0)</f>
        <v>0.71458333333333313</v>
      </c>
    </row>
    <row r="200" spans="1:13" s="128" customFormat="1" x14ac:dyDescent="0.45">
      <c r="A200"/>
      <c r="B200" s="3"/>
      <c r="C200" s="21"/>
      <c r="D200" s="13"/>
      <c r="E200" s="33"/>
      <c r="F200"/>
      <c r="G200"/>
      <c r="H200"/>
      <c r="I200" s="1">
        <v>0</v>
      </c>
      <c r="J200" s="1">
        <f>Presentations!D842</f>
        <v>0</v>
      </c>
      <c r="K200" s="1">
        <v>0</v>
      </c>
      <c r="L200" s="62">
        <f t="shared" si="43"/>
        <v>0.71458333333333313</v>
      </c>
      <c r="M200" s="63">
        <f t="shared" si="44"/>
        <v>0.72708333333333308</v>
      </c>
    </row>
    <row r="201" spans="1:13" s="128" customFormat="1" x14ac:dyDescent="0.45">
      <c r="A201"/>
      <c r="B201" s="3"/>
      <c r="C201" s="21"/>
      <c r="D201" s="13"/>
      <c r="E201" s="33"/>
      <c r="F201"/>
      <c r="G201"/>
      <c r="H201"/>
      <c r="I201" s="1">
        <v>0</v>
      </c>
      <c r="J201" s="1">
        <f>Presentations!D843</f>
        <v>0</v>
      </c>
      <c r="K201" s="1">
        <v>0</v>
      </c>
      <c r="L201" s="62">
        <f t="shared" si="43"/>
        <v>0.72708333333333308</v>
      </c>
      <c r="M201" s="63">
        <f t="shared" si="44"/>
        <v>0.73958333333333304</v>
      </c>
    </row>
    <row r="202" spans="1:13" s="128" customFormat="1" x14ac:dyDescent="0.45">
      <c r="A202"/>
      <c r="B202" s="3"/>
      <c r="C202" s="21"/>
      <c r="D202" s="15">
        <f>D195</f>
        <v>0.73958333333333304</v>
      </c>
      <c r="E202" s="33"/>
      <c r="F202"/>
      <c r="G202"/>
      <c r="H202"/>
      <c r="I202" s="1"/>
      <c r="J202" s="1"/>
      <c r="K202" s="1"/>
      <c r="L202" s="62"/>
      <c r="M202" s="63"/>
    </row>
    <row r="203" spans="1:13" s="128" customFormat="1" x14ac:dyDescent="0.45">
      <c r="A203" s="8">
        <f>A196+1</f>
        <v>8</v>
      </c>
      <c r="B203" s="115"/>
      <c r="C203" s="25">
        <f>C196</f>
        <v>0.67708333333333326</v>
      </c>
      <c r="D203" s="17"/>
      <c r="E203" s="120" t="str">
        <f>Presentations!C284</f>
        <v>Electrochemical Energy Systems</v>
      </c>
      <c r="F203" s="8"/>
      <c r="G203" s="8"/>
      <c r="H203" s="8"/>
      <c r="I203" s="64"/>
      <c r="J203" s="64"/>
      <c r="K203" s="64"/>
      <c r="L203" s="64"/>
      <c r="M203" s="64"/>
    </row>
    <row r="204" spans="1:13" s="128" customFormat="1" x14ac:dyDescent="0.45">
      <c r="A204" s="4"/>
      <c r="B204" s="6"/>
      <c r="C204" s="26"/>
      <c r="D204" s="18"/>
      <c r="E204" s="31" t="s">
        <v>192</v>
      </c>
      <c r="F204" s="82" t="s">
        <v>736</v>
      </c>
      <c r="G204" s="4"/>
      <c r="H204" s="4"/>
      <c r="I204" s="65" t="s">
        <v>671</v>
      </c>
      <c r="J204" s="65" t="str">
        <f>Presentations!D285</f>
        <v>Numerical prediction of effective thermal conductivity of catalyst layers in proton exchange membrane fuel cells</v>
      </c>
      <c r="K204" s="65" t="s">
        <v>1856</v>
      </c>
      <c r="L204" s="66">
        <f>C203</f>
        <v>0.67708333333333326</v>
      </c>
      <c r="M204" s="67">
        <f>L204+TIME(0,$R$1,0)</f>
        <v>0.68958333333333321</v>
      </c>
    </row>
    <row r="205" spans="1:13" s="128" customFormat="1" x14ac:dyDescent="0.45">
      <c r="A205" s="4"/>
      <c r="B205" s="6"/>
      <c r="C205" s="27"/>
      <c r="D205" s="18"/>
      <c r="E205" s="31" t="s">
        <v>193</v>
      </c>
      <c r="F205" s="82" t="s">
        <v>2221</v>
      </c>
      <c r="G205" s="4"/>
      <c r="H205" s="4"/>
      <c r="I205" s="65" t="s">
        <v>659</v>
      </c>
      <c r="J205" s="65" t="str">
        <f>Presentations!D286</f>
        <v>Effect of different chemistries of catalyst-coated membranes on the proton transport resistance in membrane-electrode assemblies under various operating conditions</v>
      </c>
      <c r="K205" s="65" t="s">
        <v>1740</v>
      </c>
      <c r="L205" s="66">
        <f>M204</f>
        <v>0.68958333333333321</v>
      </c>
      <c r="M205" s="67">
        <f>L205+TIME(0,$R$1,0)</f>
        <v>0.70208333333333317</v>
      </c>
    </row>
    <row r="206" spans="1:13" s="128" customFormat="1" x14ac:dyDescent="0.45">
      <c r="A206" s="4"/>
      <c r="B206" s="6"/>
      <c r="C206" s="27"/>
      <c r="D206" s="18"/>
      <c r="E206" s="31"/>
      <c r="F206" s="4"/>
      <c r="G206" s="4"/>
      <c r="H206" s="4"/>
      <c r="I206" s="65" t="s">
        <v>661</v>
      </c>
      <c r="J206" s="65" t="str">
        <f>Presentations!D287</f>
        <v>Numerical Analysis of Paper-Based Fuel Cells</v>
      </c>
      <c r="K206" s="65" t="s">
        <v>1725</v>
      </c>
      <c r="L206" s="66">
        <f t="shared" ref="L206:L208" si="45">M205</f>
        <v>0.70208333333333317</v>
      </c>
      <c r="M206" s="67">
        <f t="shared" ref="M206:M208" si="46">L206+TIME(0,$R$1,0)</f>
        <v>0.71458333333333313</v>
      </c>
    </row>
    <row r="207" spans="1:13" s="128" customFormat="1" x14ac:dyDescent="0.45">
      <c r="A207" s="4"/>
      <c r="B207" s="6"/>
      <c r="C207" s="27"/>
      <c r="D207" s="18"/>
      <c r="E207" s="31"/>
      <c r="F207" s="4"/>
      <c r="G207" s="4"/>
      <c r="H207" s="4"/>
      <c r="I207" s="65" t="s">
        <v>669</v>
      </c>
      <c r="J207" s="65" t="str">
        <f>Presentations!D288</f>
        <v>Effect of sample preparation condition on hydrophobicity of catalyst layers in proton exchange membrane fuel cell</v>
      </c>
      <c r="K207" s="65" t="s">
        <v>681</v>
      </c>
      <c r="L207" s="66">
        <f t="shared" si="45"/>
        <v>0.71458333333333313</v>
      </c>
      <c r="M207" s="67">
        <f t="shared" si="46"/>
        <v>0.72708333333333308</v>
      </c>
    </row>
    <row r="208" spans="1:13" s="128" customFormat="1" x14ac:dyDescent="0.45">
      <c r="A208" s="4"/>
      <c r="B208" s="6"/>
      <c r="C208" s="27"/>
      <c r="D208" s="18"/>
      <c r="E208" s="31"/>
      <c r="F208" s="4"/>
      <c r="G208" s="4"/>
      <c r="H208" s="4"/>
      <c r="I208" s="65" t="s">
        <v>673</v>
      </c>
      <c r="J208" s="65" t="str">
        <f>Presentations!D289</f>
        <v>Enhanced liquid water removal from PEM fuel cell flow channels by superimposing acoustic wave</v>
      </c>
      <c r="K208" s="65" t="s">
        <v>683</v>
      </c>
      <c r="L208" s="66">
        <f t="shared" si="45"/>
        <v>0.72708333333333308</v>
      </c>
      <c r="M208" s="67">
        <f t="shared" si="46"/>
        <v>0.73958333333333304</v>
      </c>
    </row>
    <row r="209" spans="1:13" s="128" customFormat="1" x14ac:dyDescent="0.45">
      <c r="A209" s="7"/>
      <c r="B209" s="116"/>
      <c r="C209" s="28"/>
      <c r="D209" s="19">
        <f>D202</f>
        <v>0.73958333333333304</v>
      </c>
      <c r="E209" s="32"/>
      <c r="F209" s="7"/>
      <c r="G209" s="7"/>
      <c r="H209" s="7"/>
      <c r="I209" s="68"/>
      <c r="J209" s="68"/>
      <c r="K209" s="68"/>
      <c r="L209" s="69"/>
      <c r="M209" s="70"/>
    </row>
    <row r="210" spans="1:13" s="128" customFormat="1" x14ac:dyDescent="0.45">
      <c r="A210">
        <f>A203+1</f>
        <v>9</v>
      </c>
      <c r="B210" s="3"/>
      <c r="C210" s="29">
        <f>C203</f>
        <v>0.67708333333333326</v>
      </c>
      <c r="D210" s="13"/>
      <c r="E210" s="99" t="str">
        <f>Presentations!C642</f>
        <v>Computational Methods/Tools in Thermal-Fluid Systems - VI</v>
      </c>
      <c r="F210"/>
      <c r="G210"/>
      <c r="H210"/>
      <c r="I210" s="1"/>
      <c r="J210" s="1"/>
      <c r="K210" s="1"/>
      <c r="L210" s="1"/>
      <c r="M210" s="1"/>
    </row>
    <row r="211" spans="1:13" s="128" customFormat="1" x14ac:dyDescent="0.45">
      <c r="A211"/>
      <c r="B211" s="3"/>
      <c r="C211" s="29"/>
      <c r="D211" s="13"/>
      <c r="E211" s="33" t="s">
        <v>192</v>
      </c>
      <c r="F211" t="s">
        <v>2207</v>
      </c>
      <c r="G211"/>
      <c r="H211"/>
      <c r="I211" s="1" t="s">
        <v>1257</v>
      </c>
      <c r="J211" s="1" t="str">
        <f>Presentations!D643</f>
        <v>CDF and FEA Based Simulation Approach for Immersion Quenching of Jet Engine Fan Blades</v>
      </c>
      <c r="K211" s="1" t="s">
        <v>1141</v>
      </c>
      <c r="L211" s="62">
        <f>C210</f>
        <v>0.67708333333333326</v>
      </c>
      <c r="M211" s="63">
        <f>L211+TIME(0,$R$1,0)</f>
        <v>0.68958333333333321</v>
      </c>
    </row>
    <row r="212" spans="1:13" s="128" customFormat="1" x14ac:dyDescent="0.45">
      <c r="A212"/>
      <c r="B212" s="3"/>
      <c r="C212" s="21"/>
      <c r="D212" s="13"/>
      <c r="E212" s="33" t="s">
        <v>193</v>
      </c>
      <c r="F212" t="s">
        <v>2210</v>
      </c>
      <c r="G212"/>
      <c r="H212"/>
      <c r="I212" s="1" t="s">
        <v>1139</v>
      </c>
      <c r="J212" s="1" t="str">
        <f>Presentations!D644</f>
        <v>Numerical Investigation of Windage Losses during Low Load/Partial Load Operation of Steam Turbine</v>
      </c>
      <c r="K212" s="1" t="s">
        <v>594</v>
      </c>
      <c r="L212" s="62">
        <f>M211</f>
        <v>0.68958333333333321</v>
      </c>
      <c r="M212" s="63">
        <f>L212+TIME(0,$R$1,0)</f>
        <v>0.70208333333333317</v>
      </c>
    </row>
    <row r="213" spans="1:13" s="128" customFormat="1" x14ac:dyDescent="0.45">
      <c r="A213"/>
      <c r="B213" s="3"/>
      <c r="C213" s="21"/>
      <c r="D213" s="13"/>
      <c r="E213" s="33"/>
      <c r="F213"/>
      <c r="G213"/>
      <c r="H213"/>
      <c r="I213" s="1" t="s">
        <v>1255</v>
      </c>
      <c r="J213" s="1" t="str">
        <f>Presentations!D645</f>
        <v>Numerical and Experimental Investigation of Pressure Drop in Horizontal Pipeline for the Flow of Multisized Coal-Water Suspension</v>
      </c>
      <c r="K213" s="1" t="s">
        <v>1265</v>
      </c>
      <c r="L213" s="62">
        <f t="shared" ref="L213:L215" si="47">M212</f>
        <v>0.70208333333333317</v>
      </c>
      <c r="M213" s="63">
        <f t="shared" ref="M213:M215" si="48">L213+TIME(0,$R$1,0)</f>
        <v>0.71458333333333313</v>
      </c>
    </row>
    <row r="214" spans="1:13" s="128" customFormat="1" x14ac:dyDescent="0.45">
      <c r="A214"/>
      <c r="B214" s="3"/>
      <c r="C214" s="21"/>
      <c r="D214" s="13"/>
      <c r="E214" s="33"/>
      <c r="F214"/>
      <c r="G214"/>
      <c r="H214"/>
      <c r="I214" s="1" t="s">
        <v>1137</v>
      </c>
      <c r="J214" s="1" t="str">
        <f>Presentations!D646</f>
        <v xml:space="preserve">Computational Study of Flow and Thermal Characteristics of Turbulence Slot Jet Impingement on a Heated Plate </v>
      </c>
      <c r="K214" s="1" t="s">
        <v>1148</v>
      </c>
      <c r="L214" s="62">
        <f t="shared" si="47"/>
        <v>0.71458333333333313</v>
      </c>
      <c r="M214" s="63">
        <f t="shared" si="48"/>
        <v>0.72708333333333308</v>
      </c>
    </row>
    <row r="215" spans="1:13" s="128" customFormat="1" x14ac:dyDescent="0.45">
      <c r="A215"/>
      <c r="B215" s="3"/>
      <c r="C215" s="21"/>
      <c r="D215" s="13"/>
      <c r="E215" s="33"/>
      <c r="F215"/>
      <c r="G215"/>
      <c r="H215"/>
      <c r="I215" s="1" t="s">
        <v>1263</v>
      </c>
      <c r="J215" s="1" t="str">
        <f>Presentations!D647</f>
        <v>Numerical Study on the Effect of Cross Section Profile on the Flow and Heat Transfer of Supercritical Water within a Vertically Upward Tube</v>
      </c>
      <c r="K215" s="1" t="s">
        <v>1267</v>
      </c>
      <c r="L215" s="62">
        <f t="shared" si="47"/>
        <v>0.72708333333333308</v>
      </c>
      <c r="M215" s="63">
        <f t="shared" si="48"/>
        <v>0.73958333333333304</v>
      </c>
    </row>
    <row r="216" spans="1:13" s="128" customFormat="1" x14ac:dyDescent="0.45">
      <c r="A216"/>
      <c r="B216" s="3"/>
      <c r="C216" s="21"/>
      <c r="D216" s="15">
        <f>D209</f>
        <v>0.73958333333333304</v>
      </c>
      <c r="E216" s="33"/>
      <c r="F216"/>
      <c r="G216"/>
      <c r="H216"/>
      <c r="I216" s="1"/>
      <c r="J216" s="1"/>
      <c r="K216" s="1"/>
      <c r="L216" s="62"/>
      <c r="M216" s="63"/>
    </row>
    <row r="217" spans="1:13" s="128" customFormat="1" x14ac:dyDescent="0.45">
      <c r="A217" s="8">
        <f>A210+1</f>
        <v>10</v>
      </c>
      <c r="B217" s="115"/>
      <c r="C217" s="25">
        <f>C210</f>
        <v>0.67708333333333326</v>
      </c>
      <c r="D217" s="17"/>
      <c r="E217" s="120" t="str">
        <f>Presentations!C704</f>
        <v>Experimental Methods/Tools and Instrumentation in Fluid Mechanics and Heat/Mass Transfer - III</v>
      </c>
      <c r="F217" s="8"/>
      <c r="G217" s="8"/>
      <c r="H217" s="8"/>
      <c r="I217" s="64"/>
      <c r="J217" s="64"/>
      <c r="K217" s="64"/>
      <c r="L217" s="64"/>
      <c r="M217" s="64"/>
    </row>
    <row r="218" spans="1:13" s="128" customFormat="1" x14ac:dyDescent="0.45">
      <c r="A218" s="4"/>
      <c r="B218" s="6"/>
      <c r="C218" s="26"/>
      <c r="D218" s="18"/>
      <c r="E218" s="31" t="s">
        <v>192</v>
      </c>
      <c r="F218" s="82" t="s">
        <v>482</v>
      </c>
      <c r="G218" s="4"/>
      <c r="H218" s="4"/>
      <c r="I218" s="65" t="s">
        <v>1316</v>
      </c>
      <c r="J218" s="65" t="str">
        <f>Presentations!D705</f>
        <v>Measurement of Boiling Heat Transfer Coefficient of R-134a in a Horizontal Circular Tube using Fiber Optic Temperature Sensors</v>
      </c>
      <c r="K218" s="65" t="s">
        <v>1729</v>
      </c>
      <c r="L218" s="66">
        <f>C217</f>
        <v>0.67708333333333326</v>
      </c>
      <c r="M218" s="67">
        <f>L218+TIME(0,$R$1,0)</f>
        <v>0.68958333333333321</v>
      </c>
    </row>
    <row r="219" spans="1:13" s="128" customFormat="1" x14ac:dyDescent="0.45">
      <c r="A219" s="4"/>
      <c r="B219" s="6"/>
      <c r="C219" s="27"/>
      <c r="D219" s="18"/>
      <c r="E219" s="31" t="s">
        <v>193</v>
      </c>
      <c r="F219" s="82" t="s">
        <v>2228</v>
      </c>
      <c r="G219" s="4"/>
      <c r="H219" s="4"/>
      <c r="I219" s="65" t="s">
        <v>1328</v>
      </c>
      <c r="J219" s="65" t="str">
        <f>Presentations!D706</f>
        <v>The Effect of Multiphase Flow Behaviour on a Horizontal Annulus by Integrating High-Speed Imaging Technique</v>
      </c>
      <c r="K219" s="65" t="s">
        <v>241</v>
      </c>
      <c r="L219" s="66">
        <f>M218</f>
        <v>0.68958333333333321</v>
      </c>
      <c r="M219" s="67">
        <f>L219+TIME(0,$R$1,0)</f>
        <v>0.70208333333333317</v>
      </c>
    </row>
    <row r="220" spans="1:13" s="128" customFormat="1" x14ac:dyDescent="0.45">
      <c r="A220" s="4"/>
      <c r="B220" s="6"/>
      <c r="C220" s="27"/>
      <c r="D220" s="18"/>
      <c r="E220" s="31"/>
      <c r="F220" s="4"/>
      <c r="G220" s="4"/>
      <c r="H220" s="4"/>
      <c r="I220" s="65" t="s">
        <v>1330</v>
      </c>
      <c r="J220" s="65" t="str">
        <f>Presentations!D707</f>
        <v>Experimental Investigation of Multiphase Flow Behaviour in Drilling Annuli using Electrical Resistance Tomography and High Speed Visualization Technique</v>
      </c>
      <c r="K220" s="65" t="s">
        <v>241</v>
      </c>
      <c r="L220" s="66">
        <f t="shared" ref="L220:L222" si="49">M219</f>
        <v>0.70208333333333317</v>
      </c>
      <c r="M220" s="67">
        <f t="shared" ref="M220:M222" si="50">L220+TIME(0,$R$1,0)</f>
        <v>0.71458333333333313</v>
      </c>
    </row>
    <row r="221" spans="1:13" s="128" customFormat="1" x14ac:dyDescent="0.45">
      <c r="A221" s="4"/>
      <c r="B221" s="6"/>
      <c r="C221" s="27"/>
      <c r="D221" s="18"/>
      <c r="E221" s="31"/>
      <c r="F221" s="4"/>
      <c r="G221" s="4"/>
      <c r="H221" s="4"/>
      <c r="I221" s="65" t="s">
        <v>1320</v>
      </c>
      <c r="J221" s="65" t="str">
        <f>Presentations!D708</f>
        <v>Fines migration in the near-inlet region of a flow entering a narrow slot through a porous medium</v>
      </c>
      <c r="K221" s="65" t="s">
        <v>1333</v>
      </c>
      <c r="L221" s="66">
        <f t="shared" si="49"/>
        <v>0.71458333333333313</v>
      </c>
      <c r="M221" s="67">
        <f t="shared" si="50"/>
        <v>0.72708333333333308</v>
      </c>
    </row>
    <row r="222" spans="1:13" s="128" customFormat="1" x14ac:dyDescent="0.45">
      <c r="A222" s="4"/>
      <c r="B222" s="6"/>
      <c r="C222" s="27"/>
      <c r="D222" s="18"/>
      <c r="E222" s="31"/>
      <c r="F222" s="4"/>
      <c r="G222" s="4"/>
      <c r="H222" s="4"/>
      <c r="I222" s="65">
        <v>0</v>
      </c>
      <c r="J222" s="65">
        <f>Presentations!D709</f>
        <v>0</v>
      </c>
      <c r="K222" s="65">
        <v>0</v>
      </c>
      <c r="L222" s="66">
        <f t="shared" si="49"/>
        <v>0.72708333333333308</v>
      </c>
      <c r="M222" s="67">
        <f t="shared" si="50"/>
        <v>0.73958333333333304</v>
      </c>
    </row>
    <row r="223" spans="1:13" s="128" customFormat="1" x14ac:dyDescent="0.45">
      <c r="A223" s="7"/>
      <c r="B223" s="116"/>
      <c r="C223" s="28"/>
      <c r="D223" s="19">
        <f>D216</f>
        <v>0.73958333333333304</v>
      </c>
      <c r="E223" s="32"/>
      <c r="F223" s="7"/>
      <c r="G223" s="7"/>
      <c r="H223" s="7"/>
      <c r="I223" s="68"/>
      <c r="J223" s="68"/>
      <c r="K223" s="68"/>
      <c r="L223" s="69"/>
      <c r="M223" s="70"/>
    </row>
    <row r="224" spans="1:13" s="128" customFormat="1" x14ac:dyDescent="0.45">
      <c r="A224"/>
      <c r="B224" s="3"/>
      <c r="C224" s="29">
        <f>D223</f>
        <v>0.73958333333333304</v>
      </c>
      <c r="D224" s="72">
        <f>C224+TIME(0,15,0)</f>
        <v>0.74999999999999967</v>
      </c>
      <c r="E224" s="99" t="s">
        <v>22</v>
      </c>
      <c r="F224"/>
      <c r="G224"/>
      <c r="H224"/>
      <c r="I224" s="1"/>
      <c r="J224" s="1"/>
      <c r="K224" s="1"/>
      <c r="L224" s="1"/>
      <c r="M224" s="1"/>
    </row>
    <row r="225" spans="1:13" s="128" customFormat="1" x14ac:dyDescent="0.45">
      <c r="A225"/>
      <c r="B225" s="3"/>
      <c r="C225" s="21"/>
      <c r="D225" s="13"/>
      <c r="E225" s="99"/>
      <c r="F225"/>
      <c r="G225"/>
      <c r="H225"/>
      <c r="I225" s="1"/>
      <c r="J225" s="1"/>
      <c r="K225" s="1"/>
      <c r="L225" s="1"/>
      <c r="M225" s="1"/>
    </row>
    <row r="226" spans="1:13" s="128" customFormat="1" x14ac:dyDescent="0.45">
      <c r="A226" s="9" t="s">
        <v>1601</v>
      </c>
      <c r="B226" s="101"/>
      <c r="C226" s="30">
        <f>D224+TIME(0,0,0)</f>
        <v>0.74999999999999967</v>
      </c>
      <c r="D226" s="111">
        <f>C226+TIME(0,60,0)</f>
        <v>0.7916666666666663</v>
      </c>
      <c r="E226" s="112"/>
      <c r="F226" s="9"/>
      <c r="G226" s="9"/>
      <c r="H226" s="9"/>
      <c r="I226" s="59"/>
      <c r="J226" s="59"/>
      <c r="K226" s="59"/>
      <c r="L226" s="59"/>
      <c r="M226" s="59"/>
    </row>
    <row r="227" spans="1:13" s="128" customFormat="1" x14ac:dyDescent="0.45">
      <c r="A227" s="103"/>
      <c r="B227" s="118"/>
      <c r="C227" s="100"/>
      <c r="D227" s="100"/>
      <c r="E227" s="112"/>
      <c r="F227" s="9"/>
      <c r="G227" s="9"/>
      <c r="H227" s="9"/>
      <c r="I227" s="101"/>
      <c r="J227" s="9"/>
      <c r="K227" s="59"/>
      <c r="L227" s="59"/>
      <c r="M227" s="59"/>
    </row>
    <row r="228" spans="1:13" s="128" customFormat="1" x14ac:dyDescent="0.45">
      <c r="A228" s="103"/>
      <c r="B228" s="118"/>
      <c r="C228" s="100"/>
      <c r="D228" s="100"/>
      <c r="E228" s="112"/>
      <c r="F228" s="9"/>
      <c r="G228" s="9"/>
      <c r="H228" s="9"/>
      <c r="I228" s="101"/>
      <c r="J228" s="9"/>
      <c r="K228" s="59"/>
      <c r="L228" s="59"/>
      <c r="M228" s="59"/>
    </row>
    <row r="229" spans="1:13" s="128" customFormat="1" x14ac:dyDescent="0.45">
      <c r="A229" s="103"/>
      <c r="B229" s="118"/>
      <c r="C229" s="100"/>
      <c r="D229" s="100"/>
      <c r="E229" s="112"/>
      <c r="F229" s="9"/>
      <c r="G229" s="9"/>
      <c r="H229" s="9"/>
      <c r="I229" s="101"/>
      <c r="J229" s="9"/>
      <c r="K229" s="59"/>
      <c r="L229" s="59"/>
      <c r="M229" s="59"/>
    </row>
    <row r="230" spans="1:13" s="128" customFormat="1" x14ac:dyDescent="0.45">
      <c r="A230" s="103"/>
      <c r="B230" s="118"/>
      <c r="C230" s="100"/>
      <c r="D230" s="100"/>
      <c r="E230" s="112"/>
      <c r="F230" s="9"/>
      <c r="G230" s="9"/>
      <c r="H230" s="9"/>
      <c r="I230" s="101"/>
      <c r="J230" s="9"/>
      <c r="K230" s="59"/>
      <c r="L230" s="59"/>
      <c r="M230" s="59"/>
    </row>
    <row r="231" spans="1:13" s="128" customFormat="1" x14ac:dyDescent="0.45">
      <c r="A231" s="11"/>
      <c r="B231" s="119"/>
      <c r="C231" s="102"/>
      <c r="D231" s="102"/>
      <c r="E231" s="110"/>
      <c r="F231" s="9"/>
      <c r="G231" s="9"/>
      <c r="H231" s="9"/>
      <c r="I231" s="101"/>
      <c r="J231" s="9"/>
      <c r="K231" s="59"/>
      <c r="L231" s="59"/>
      <c r="M231" s="59"/>
    </row>
    <row r="232" spans="1:13" s="128" customFormat="1" x14ac:dyDescent="0.45">
      <c r="A232" s="103"/>
      <c r="B232" s="118"/>
      <c r="C232" s="29">
        <f>C226</f>
        <v>0.74999999999999967</v>
      </c>
      <c r="D232" s="72">
        <f>C232+TIME(2,0,0)</f>
        <v>0.83333333333333304</v>
      </c>
      <c r="E232" s="98" t="s">
        <v>2</v>
      </c>
      <c r="F232" s="9"/>
      <c r="G232" s="9"/>
      <c r="H232" s="9"/>
      <c r="I232" s="59"/>
      <c r="J232" s="59"/>
      <c r="K232" s="59"/>
      <c r="L232" s="60"/>
      <c r="M232" s="61"/>
    </row>
    <row r="233" spans="1:13" s="128" customFormat="1" x14ac:dyDescent="0.45">
      <c r="A233" s="12"/>
      <c r="B233" s="114"/>
      <c r="C233" s="104">
        <f>D232+TIME(1,0,0)</f>
        <v>0.87499999999999967</v>
      </c>
      <c r="D233" s="105">
        <f>C233+TIME(0,90,0)</f>
        <v>0.93749999999999967</v>
      </c>
      <c r="E233" s="106" t="s">
        <v>1677</v>
      </c>
      <c r="F233" s="12"/>
      <c r="G233" s="12"/>
      <c r="H233" s="12"/>
      <c r="I233" s="57"/>
      <c r="J233" s="57"/>
      <c r="K233" s="57"/>
      <c r="L233" s="107"/>
      <c r="M233" s="108"/>
    </row>
    <row r="234" spans="1:13" s="128" customFormat="1" x14ac:dyDescent="0.45">
      <c r="A234"/>
      <c r="B234" s="3"/>
      <c r="C234" s="21"/>
      <c r="D234" s="13"/>
      <c r="E234" s="33"/>
      <c r="F234"/>
      <c r="G234"/>
      <c r="H234"/>
      <c r="I234" s="1"/>
      <c r="J234" s="1"/>
      <c r="K234" s="1"/>
      <c r="L234" s="62"/>
      <c r="M234" s="63"/>
    </row>
    <row r="235" spans="1:13" s="128" customFormat="1" x14ac:dyDescent="0.45">
      <c r="A235"/>
      <c r="B235" s="3"/>
      <c r="C235" s="21"/>
      <c r="D235" s="13"/>
      <c r="E235" s="33"/>
      <c r="F235"/>
      <c r="G235"/>
      <c r="H235"/>
      <c r="I235" s="1"/>
      <c r="J235" s="1"/>
      <c r="K235" s="1"/>
      <c r="L235" s="62"/>
      <c r="M235" s="63"/>
    </row>
    <row r="236" spans="1:13" s="128" customFormat="1" x14ac:dyDescent="0.45">
      <c r="A236"/>
      <c r="B236" s="3"/>
      <c r="C236" s="21"/>
      <c r="D236" s="15"/>
      <c r="E236" s="33"/>
      <c r="F236"/>
      <c r="G236"/>
      <c r="H236"/>
      <c r="I236" s="1"/>
      <c r="J236" s="1"/>
      <c r="K236" s="1"/>
      <c r="L236" s="62"/>
      <c r="M236" s="63"/>
    </row>
    <row r="237" spans="1:13" s="128" customFormat="1" x14ac:dyDescent="0.45">
      <c r="A237"/>
      <c r="B237" s="3"/>
      <c r="C237" s="21"/>
      <c r="D237" s="13"/>
      <c r="E237" s="33"/>
      <c r="F237"/>
      <c r="G237"/>
      <c r="H237"/>
      <c r="I237" s="1"/>
      <c r="J237" s="1"/>
      <c r="K237" s="1"/>
      <c r="L237" s="1"/>
      <c r="M237" s="1"/>
    </row>
    <row r="238" spans="1:13" s="128" customFormat="1" x14ac:dyDescent="0.45">
      <c r="A238"/>
      <c r="B238" s="3"/>
      <c r="C238" s="21"/>
      <c r="D238" s="13"/>
      <c r="E238" s="33"/>
      <c r="F238"/>
      <c r="G238"/>
      <c r="H238"/>
      <c r="I238" s="1"/>
      <c r="J238" s="1"/>
      <c r="K238" s="1"/>
      <c r="L238" s="1"/>
      <c r="M238" s="1"/>
    </row>
    <row r="239" spans="1:13" s="128" customFormat="1" x14ac:dyDescent="0.45">
      <c r="A239"/>
      <c r="B239" s="3"/>
      <c r="C239" s="21"/>
      <c r="D239" s="13"/>
      <c r="E239" s="33"/>
      <c r="F239"/>
      <c r="G239"/>
      <c r="H239"/>
      <c r="I239" s="1"/>
      <c r="J239" s="1"/>
      <c r="K239" s="1"/>
      <c r="L239" s="1"/>
      <c r="M239" s="1"/>
    </row>
    <row r="240" spans="1:13" s="128" customFormat="1" x14ac:dyDescent="0.45">
      <c r="A240"/>
      <c r="B240" s="3"/>
      <c r="C240" s="21"/>
      <c r="D240" s="13"/>
      <c r="E240" s="33"/>
      <c r="F240"/>
      <c r="G240"/>
      <c r="H240"/>
      <c r="I240" s="1"/>
      <c r="J240" s="1"/>
      <c r="K240" s="1"/>
      <c r="L240" s="1"/>
      <c r="M240" s="1"/>
    </row>
    <row r="241" spans="1:13" s="128" customFormat="1" x14ac:dyDescent="0.45">
      <c r="A241"/>
      <c r="B241" s="3"/>
      <c r="C241" s="21"/>
      <c r="D241" s="13"/>
      <c r="E241" s="33"/>
      <c r="F241"/>
      <c r="G241"/>
      <c r="H241"/>
      <c r="I241" s="1"/>
      <c r="J241" s="1"/>
      <c r="K241" s="1"/>
      <c r="L241" s="1"/>
      <c r="M241" s="1"/>
    </row>
    <row r="242" spans="1:13" s="128" customFormat="1" x14ac:dyDescent="0.45">
      <c r="A242"/>
      <c r="B242" s="3"/>
      <c r="C242" s="21"/>
      <c r="D242" s="13"/>
      <c r="E242" s="33"/>
      <c r="F242"/>
      <c r="G242"/>
      <c r="H242"/>
      <c r="I242" s="1"/>
      <c r="J242" s="1"/>
      <c r="K242" s="1"/>
      <c r="L242" s="1"/>
      <c r="M242" s="1"/>
    </row>
    <row r="243" spans="1:13" s="128" customFormat="1" x14ac:dyDescent="0.45">
      <c r="A243"/>
      <c r="B243" s="3"/>
      <c r="C243" s="21"/>
      <c r="D243" s="13"/>
      <c r="E243" s="33"/>
      <c r="F243"/>
      <c r="G243"/>
      <c r="H243"/>
      <c r="I243" s="1"/>
      <c r="J243" s="1"/>
      <c r="K243" s="1"/>
      <c r="L243" s="1"/>
      <c r="M243" s="1"/>
    </row>
    <row r="244" spans="1:13" s="128" customFormat="1" x14ac:dyDescent="0.45">
      <c r="A244"/>
      <c r="B244" s="3"/>
      <c r="C244" s="21"/>
      <c r="D244" s="13"/>
      <c r="E244" s="33"/>
      <c r="F244"/>
      <c r="G244"/>
      <c r="H244"/>
      <c r="I244" s="1"/>
      <c r="J244" s="1"/>
      <c r="K244" s="1"/>
      <c r="L244" s="1"/>
      <c r="M244" s="1"/>
    </row>
    <row r="245" spans="1:13" s="128" customFormat="1" x14ac:dyDescent="0.45">
      <c r="A245"/>
      <c r="B245" s="3"/>
      <c r="C245" s="21"/>
      <c r="D245" s="13"/>
      <c r="E245" s="33"/>
      <c r="F245"/>
      <c r="G245"/>
      <c r="H245"/>
      <c r="I245" s="1"/>
      <c r="J245" s="1"/>
      <c r="K245" s="1"/>
      <c r="L245" s="1"/>
      <c r="M245" s="1"/>
    </row>
    <row r="246" spans="1:13" x14ac:dyDescent="0.45">
      <c r="E246" s="33"/>
    </row>
    <row r="247" spans="1:13" x14ac:dyDescent="0.45">
      <c r="E247" s="33"/>
    </row>
    <row r="248" spans="1:13" x14ac:dyDescent="0.45">
      <c r="E248" s="33"/>
    </row>
    <row r="249" spans="1:13" x14ac:dyDescent="0.45">
      <c r="E249" s="33"/>
    </row>
    <row r="250" spans="1:13" x14ac:dyDescent="0.45">
      <c r="E250" s="33"/>
    </row>
    <row r="251" spans="1:13" x14ac:dyDescent="0.45">
      <c r="E251" s="33"/>
    </row>
    <row r="252" spans="1:13" x14ac:dyDescent="0.45">
      <c r="E252" s="33"/>
    </row>
    <row r="253" spans="1:13" x14ac:dyDescent="0.45">
      <c r="E253" s="33"/>
    </row>
    <row r="254" spans="1:13" x14ac:dyDescent="0.45">
      <c r="E254" s="33"/>
    </row>
    <row r="255" spans="1:13" x14ac:dyDescent="0.45">
      <c r="E255" s="33"/>
    </row>
    <row r="256" spans="1:13" x14ac:dyDescent="0.45">
      <c r="E256" s="33"/>
    </row>
    <row r="257" spans="5:5" x14ac:dyDescent="0.45">
      <c r="E257" s="33"/>
    </row>
    <row r="258" spans="5:5" x14ac:dyDescent="0.45">
      <c r="E258" s="33"/>
    </row>
    <row r="259" spans="5:5" x14ac:dyDescent="0.45">
      <c r="E259" s="33"/>
    </row>
    <row r="260" spans="5:5" x14ac:dyDescent="0.45">
      <c r="E260" s="33"/>
    </row>
    <row r="261" spans="5:5" x14ac:dyDescent="0.45">
      <c r="E261" s="33"/>
    </row>
    <row r="262" spans="5:5" x14ac:dyDescent="0.45">
      <c r="E262" s="33"/>
    </row>
    <row r="263" spans="5:5" x14ac:dyDescent="0.45">
      <c r="E263" s="33"/>
    </row>
    <row r="264" spans="5:5" x14ac:dyDescent="0.45">
      <c r="E264" s="33"/>
    </row>
    <row r="265" spans="5:5" x14ac:dyDescent="0.45">
      <c r="E265" s="33"/>
    </row>
  </sheetData>
  <mergeCells count="1">
    <mergeCell ref="C1:E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8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4.25" x14ac:dyDescent="0.45"/>
  <cols>
    <col min="1" max="1" width="3.265625" customWidth="1"/>
    <col min="2" max="2" width="5" customWidth="1"/>
    <col min="3" max="3" width="10.3984375" style="21" customWidth="1"/>
    <col min="4" max="4" width="9.1328125" style="13"/>
    <col min="5" max="5" width="8.86328125" customWidth="1"/>
    <col min="6" max="6" width="16.1328125" customWidth="1"/>
    <col min="7" max="7" width="6.3984375" customWidth="1"/>
    <col min="8" max="8" width="4.59765625" customWidth="1"/>
    <col min="9" max="9" width="16.86328125" style="1" customWidth="1"/>
    <col min="10" max="10" width="113.73046875" style="1" customWidth="1"/>
    <col min="11" max="11" width="19.59765625" style="1" customWidth="1"/>
    <col min="12" max="13" width="8" style="1" customWidth="1"/>
  </cols>
  <sheetData>
    <row r="1" spans="1:23" s="128" customFormat="1" x14ac:dyDescent="0.45">
      <c r="A1" s="35"/>
      <c r="B1" s="36"/>
      <c r="C1" s="268">
        <v>43571</v>
      </c>
      <c r="D1" s="268"/>
      <c r="E1" s="268"/>
      <c r="F1" s="11"/>
      <c r="G1" s="11"/>
      <c r="H1" s="11"/>
      <c r="I1" s="54"/>
      <c r="J1" s="54"/>
      <c r="K1" s="54"/>
      <c r="L1" s="54"/>
      <c r="M1" s="54"/>
      <c r="R1" s="278">
        <v>18</v>
      </c>
      <c r="S1" s="279">
        <v>0</v>
      </c>
      <c r="T1" s="279">
        <v>27</v>
      </c>
      <c r="U1" s="279">
        <v>15</v>
      </c>
      <c r="V1" s="279"/>
      <c r="W1" s="279"/>
    </row>
    <row r="2" spans="1:23" s="128" customFormat="1" x14ac:dyDescent="0.45">
      <c r="A2" s="39"/>
      <c r="B2" s="39"/>
      <c r="C2" s="40" t="s">
        <v>16</v>
      </c>
      <c r="D2" s="41"/>
      <c r="E2" s="39" t="s">
        <v>18</v>
      </c>
      <c r="F2" s="39"/>
      <c r="G2" s="39" t="s">
        <v>6</v>
      </c>
      <c r="H2" s="39"/>
      <c r="I2" s="55" t="s">
        <v>191</v>
      </c>
      <c r="J2" s="55" t="s">
        <v>17</v>
      </c>
      <c r="K2" s="55" t="s">
        <v>182</v>
      </c>
      <c r="L2" s="55" t="s">
        <v>16</v>
      </c>
      <c r="M2" s="55"/>
      <c r="R2" s="279" t="s">
        <v>1685</v>
      </c>
      <c r="S2" s="279" t="s">
        <v>1686</v>
      </c>
      <c r="T2" s="279" t="s">
        <v>1687</v>
      </c>
      <c r="U2" s="279" t="s">
        <v>1675</v>
      </c>
      <c r="V2" s="279"/>
      <c r="W2" s="279"/>
    </row>
    <row r="3" spans="1:23" s="128" customFormat="1" x14ac:dyDescent="0.45">
      <c r="A3"/>
      <c r="B3"/>
      <c r="C3" s="37" t="s">
        <v>1603</v>
      </c>
      <c r="D3" s="38" t="s">
        <v>1604</v>
      </c>
      <c r="E3"/>
      <c r="F3"/>
      <c r="G3"/>
      <c r="H3"/>
      <c r="I3" s="1"/>
      <c r="J3" s="1"/>
      <c r="K3" s="1"/>
      <c r="L3" s="56" t="s">
        <v>1603</v>
      </c>
      <c r="M3" s="160" t="s">
        <v>1604</v>
      </c>
    </row>
    <row r="4" spans="1:23" s="128" customFormat="1" x14ac:dyDescent="0.45">
      <c r="A4" s="12"/>
      <c r="B4" s="12"/>
      <c r="C4" s="22">
        <v>0.35416666666666669</v>
      </c>
      <c r="D4" s="14">
        <f>C4+TIME(0,15,0)</f>
        <v>0.36458333333333337</v>
      </c>
      <c r="E4" s="12" t="s">
        <v>1703</v>
      </c>
      <c r="F4" s="12"/>
      <c r="G4" s="12"/>
      <c r="H4" s="12"/>
      <c r="I4" s="57"/>
      <c r="J4" s="57"/>
      <c r="K4" s="57"/>
      <c r="L4" s="58"/>
      <c r="M4" s="58"/>
    </row>
    <row r="5" spans="1:23" s="128" customFormat="1" x14ac:dyDescent="0.45">
      <c r="A5" s="12"/>
      <c r="B5" s="12"/>
      <c r="C5" s="42">
        <f>D4</f>
        <v>0.36458333333333337</v>
      </c>
      <c r="D5" s="43">
        <f>C5+TIME(0,60,0)</f>
        <v>0.40625000000000006</v>
      </c>
      <c r="E5" s="44" t="s">
        <v>1605</v>
      </c>
      <c r="F5" s="44"/>
      <c r="G5" s="12"/>
      <c r="H5" s="12"/>
      <c r="I5" s="57"/>
      <c r="J5" s="57"/>
      <c r="K5" s="57"/>
      <c r="L5" s="57"/>
      <c r="M5" s="57"/>
    </row>
    <row r="6" spans="1:23" s="128" customFormat="1" x14ac:dyDescent="0.45">
      <c r="A6"/>
      <c r="B6"/>
      <c r="C6" s="23">
        <f>D5</f>
        <v>0.40625000000000006</v>
      </c>
      <c r="D6" s="15">
        <f>C6+TIME(0,15,0)</f>
        <v>0.41666666666666674</v>
      </c>
      <c r="E6" t="s">
        <v>20</v>
      </c>
      <c r="F6"/>
      <c r="G6"/>
      <c r="H6"/>
      <c r="I6" s="1"/>
      <c r="J6" s="1"/>
      <c r="K6" s="1"/>
      <c r="L6" s="1"/>
      <c r="M6" s="1"/>
    </row>
    <row r="7" spans="1:23" s="128" customFormat="1" x14ac:dyDescent="0.45">
      <c r="A7" s="10">
        <v>1</v>
      </c>
      <c r="B7" s="10"/>
      <c r="C7" s="24">
        <f>D6</f>
        <v>0.41666666666666674</v>
      </c>
      <c r="D7" s="16"/>
      <c r="E7" s="34" t="str">
        <f>Presentations!C184</f>
        <v xml:space="preserve">Fluid Mechanics and Rheology of Nonlinear Materials and Complex Fluids </v>
      </c>
      <c r="F7" s="9"/>
      <c r="G7" s="9"/>
      <c r="H7" s="9"/>
      <c r="I7" s="59"/>
      <c r="J7" s="59"/>
      <c r="K7" s="59"/>
      <c r="L7" s="60"/>
      <c r="M7" s="61"/>
    </row>
    <row r="8" spans="1:23" s="128" customFormat="1" x14ac:dyDescent="0.45">
      <c r="A8" s="2"/>
      <c r="B8" s="3"/>
      <c r="C8" s="23"/>
      <c r="D8" s="13"/>
      <c r="E8" s="3" t="s">
        <v>192</v>
      </c>
      <c r="F8" t="s">
        <v>270</v>
      </c>
      <c r="G8"/>
      <c r="H8"/>
      <c r="I8" s="1" t="s">
        <v>492</v>
      </c>
      <c r="J8" s="1" t="str">
        <f>Presentations!D185</f>
        <v>Integration of CFD simulation and Experiment to Investigate the Soil Removal Characteristic of the Tire</v>
      </c>
      <c r="K8" s="1" t="s">
        <v>498</v>
      </c>
      <c r="L8" s="62">
        <f>C7</f>
        <v>0.41666666666666674</v>
      </c>
      <c r="M8" s="63">
        <f>L8+TIME(0,$R$1,0)</f>
        <v>0.42916666666666675</v>
      </c>
    </row>
    <row r="9" spans="1:23" s="128" customFormat="1" x14ac:dyDescent="0.45">
      <c r="A9"/>
      <c r="B9"/>
      <c r="C9" s="21"/>
      <c r="D9" s="13"/>
      <c r="E9" s="3" t="s">
        <v>193</v>
      </c>
      <c r="F9" t="s">
        <v>2229</v>
      </c>
      <c r="G9"/>
      <c r="H9"/>
      <c r="I9" s="1" t="s">
        <v>490</v>
      </c>
      <c r="J9" s="1" t="str">
        <f>Presentations!D186</f>
        <v xml:space="preserve">MHD thin film Oldroyd-B fluid with Heat and viscous dissipation over Oscillating vertical Belts </v>
      </c>
      <c r="K9" s="1" t="s">
        <v>497</v>
      </c>
      <c r="L9" s="62">
        <f>M8</f>
        <v>0.42916666666666675</v>
      </c>
      <c r="M9" s="63">
        <f>L9+TIME(0,$R$1,0)</f>
        <v>0.44166666666666676</v>
      </c>
    </row>
    <row r="10" spans="1:23" s="128" customFormat="1" x14ac:dyDescent="0.45">
      <c r="A10"/>
      <c r="B10"/>
      <c r="C10" s="21"/>
      <c r="D10" s="13"/>
      <c r="E10"/>
      <c r="F10"/>
      <c r="G10"/>
      <c r="H10"/>
      <c r="I10" s="1" t="s">
        <v>484</v>
      </c>
      <c r="J10" s="1" t="str">
        <f>Presentations!D187</f>
        <v>Wearable energy-saving systems with excellent flexibility and surface antireflection</v>
      </c>
      <c r="K10" s="1" t="s">
        <v>494</v>
      </c>
      <c r="L10" s="62">
        <f t="shared" ref="L10:L12" si="0">M9</f>
        <v>0.44166666666666676</v>
      </c>
      <c r="M10" s="63">
        <f t="shared" ref="M10:M12" si="1">L10+TIME(0,$R$1,0)</f>
        <v>0.45416666666666677</v>
      </c>
    </row>
    <row r="11" spans="1:23" s="128" customFormat="1" x14ac:dyDescent="0.45">
      <c r="A11"/>
      <c r="B11"/>
      <c r="C11" s="21"/>
      <c r="D11" s="13"/>
      <c r="E11"/>
      <c r="F11"/>
      <c r="G11"/>
      <c r="H11"/>
      <c r="I11" s="1" t="s">
        <v>1487</v>
      </c>
      <c r="J11" s="1" t="str">
        <f>Presentations!D188</f>
        <v>PLASMONIC NANOFLUIDS BASED ON JANUS NANOSHEETS AND SANDWICH-STRUCTURED NANOSHEETS FOR SOLAR ENERGY HARVEST</v>
      </c>
      <c r="K11" s="1" t="s">
        <v>1503</v>
      </c>
      <c r="L11" s="62">
        <f t="shared" si="0"/>
        <v>0.45416666666666677</v>
      </c>
      <c r="M11" s="63">
        <f t="shared" si="1"/>
        <v>0.46666666666666679</v>
      </c>
    </row>
    <row r="12" spans="1:23" s="128" customFormat="1" x14ac:dyDescent="0.45">
      <c r="A12"/>
      <c r="B12"/>
      <c r="C12" s="21"/>
      <c r="D12" s="13"/>
      <c r="E12"/>
      <c r="F12"/>
      <c r="G12"/>
      <c r="H12"/>
      <c r="I12" s="1" t="s">
        <v>1493</v>
      </c>
      <c r="J12" s="1" t="str">
        <f>Presentations!D189</f>
        <v>Exergy analysis of functionalized nanodiamond fluid in a shell-and-tube heat exchanger</v>
      </c>
      <c r="K12" s="1" t="s">
        <v>1683</v>
      </c>
      <c r="L12" s="62">
        <f t="shared" si="0"/>
        <v>0.46666666666666679</v>
      </c>
      <c r="M12" s="63">
        <f t="shared" si="1"/>
        <v>0.4791666666666668</v>
      </c>
    </row>
    <row r="13" spans="1:23" s="128" customFormat="1" x14ac:dyDescent="0.45">
      <c r="A13"/>
      <c r="B13"/>
      <c r="C13" s="23"/>
      <c r="D13" s="15">
        <f>M12+TIME(0,$S$1,0)</f>
        <v>0.4791666666666668</v>
      </c>
      <c r="E13"/>
      <c r="F13"/>
      <c r="G13"/>
      <c r="H13"/>
      <c r="I13" s="1"/>
      <c r="J13" s="1"/>
      <c r="K13" s="1"/>
      <c r="L13" s="62"/>
      <c r="M13" s="63"/>
    </row>
    <row r="14" spans="1:23" s="128" customFormat="1" x14ac:dyDescent="0.45">
      <c r="A14" s="8">
        <f>A7+1</f>
        <v>2</v>
      </c>
      <c r="B14" s="8"/>
      <c r="C14" s="25">
        <f>C7</f>
        <v>0.41666666666666674</v>
      </c>
      <c r="D14" s="17"/>
      <c r="E14" s="8" t="str">
        <f>Presentations!C306</f>
        <v>Energy-Water-Food Nexus</v>
      </c>
      <c r="F14" s="8"/>
      <c r="G14" s="8"/>
      <c r="H14" s="8"/>
      <c r="I14" s="64"/>
      <c r="J14" s="64"/>
      <c r="K14" s="64"/>
      <c r="L14" s="64"/>
      <c r="M14" s="64"/>
    </row>
    <row r="15" spans="1:23" s="128" customFormat="1" x14ac:dyDescent="0.45">
      <c r="A15" s="4"/>
      <c r="B15" s="5"/>
      <c r="C15" s="26"/>
      <c r="D15" s="18"/>
      <c r="E15" s="6" t="s">
        <v>192</v>
      </c>
      <c r="F15" s="4" t="s">
        <v>2221</v>
      </c>
      <c r="G15" s="4"/>
      <c r="H15" s="4"/>
      <c r="I15" s="65" t="s">
        <v>686</v>
      </c>
      <c r="J15" s="65" t="str">
        <f>Presentations!D307</f>
        <v>Impacts of Water Quality on Vibration-Induced Water Droplet Removal for Cooling Tower Water Capture</v>
      </c>
      <c r="K15" s="65" t="s">
        <v>700</v>
      </c>
      <c r="L15" s="66">
        <f>C14</f>
        <v>0.41666666666666674</v>
      </c>
      <c r="M15" s="67">
        <f t="shared" ref="M15:M19" si="2">L15+TIME(0,$R$1,0)</f>
        <v>0.42916666666666675</v>
      </c>
    </row>
    <row r="16" spans="1:23" s="128" customFormat="1" x14ac:dyDescent="0.45">
      <c r="A16" s="4"/>
      <c r="B16" s="4"/>
      <c r="C16" s="27"/>
      <c r="D16" s="18"/>
      <c r="E16" s="6" t="s">
        <v>193</v>
      </c>
      <c r="F16" s="4" t="s">
        <v>2227</v>
      </c>
      <c r="G16" s="4"/>
      <c r="H16" s="4"/>
      <c r="I16" s="65" t="s">
        <v>696</v>
      </c>
      <c r="J16" s="65" t="str">
        <f>Presentations!D308</f>
        <v>Advanced Exhaust Heat Recovery by Integration of Heat Transfer and Condensation Processes</v>
      </c>
      <c r="K16" s="65" t="s">
        <v>2096</v>
      </c>
      <c r="L16" s="66">
        <f>M15</f>
        <v>0.42916666666666675</v>
      </c>
      <c r="M16" s="67">
        <f t="shared" si="2"/>
        <v>0.44166666666666676</v>
      </c>
    </row>
    <row r="17" spans="1:13" s="128" customFormat="1" x14ac:dyDescent="0.45">
      <c r="A17" s="4"/>
      <c r="B17" s="4"/>
      <c r="C17" s="27"/>
      <c r="D17" s="18"/>
      <c r="E17" s="4"/>
      <c r="F17" s="4"/>
      <c r="G17" s="4"/>
      <c r="H17" s="4"/>
      <c r="I17" s="65" t="s">
        <v>688</v>
      </c>
      <c r="J17" s="65" t="str">
        <f>Presentations!D309</f>
        <v>Hydrogel polymers: An experimental study for forward osmosis desalination</v>
      </c>
      <c r="K17" s="65" t="s">
        <v>701</v>
      </c>
      <c r="L17" s="66">
        <f>M16</f>
        <v>0.44166666666666676</v>
      </c>
      <c r="M17" s="67">
        <f t="shared" si="2"/>
        <v>0.45416666666666677</v>
      </c>
    </row>
    <row r="18" spans="1:13" s="128" customFormat="1" x14ac:dyDescent="0.45">
      <c r="A18" s="4"/>
      <c r="B18" s="4"/>
      <c r="C18" s="27"/>
      <c r="D18" s="18"/>
      <c r="E18" s="4"/>
      <c r="F18" s="4"/>
      <c r="G18" s="4"/>
      <c r="H18" s="4"/>
      <c r="I18" s="65" t="s">
        <v>692</v>
      </c>
      <c r="J18" s="65" t="str">
        <f>Presentations!D310</f>
        <v>Waste Heat Recovery of Cummins ISL Diesel Engines using Integrated Thermoelectric Devices - Thermal-Fluid-Electric Coupled Numerical Modeling</v>
      </c>
      <c r="K18" s="65" t="s">
        <v>2097</v>
      </c>
      <c r="L18" s="66">
        <f>M17</f>
        <v>0.45416666666666677</v>
      </c>
      <c r="M18" s="67">
        <f t="shared" si="2"/>
        <v>0.46666666666666679</v>
      </c>
    </row>
    <row r="19" spans="1:13" s="128" customFormat="1" x14ac:dyDescent="0.45">
      <c r="A19" s="4"/>
      <c r="B19" s="4"/>
      <c r="C19" s="27"/>
      <c r="D19" s="18"/>
      <c r="E19" s="4"/>
      <c r="F19" s="4"/>
      <c r="G19" s="4"/>
      <c r="H19" s="4"/>
      <c r="I19" s="65" t="s">
        <v>694</v>
      </c>
      <c r="J19" s="65" t="str">
        <f>Presentations!D311</f>
        <v>EVAPORATION INSIDE POROUS MEDIUM UNDER HEAT LOCALIZATION</v>
      </c>
      <c r="K19" s="65" t="s">
        <v>1924</v>
      </c>
      <c r="L19" s="66">
        <f>M18</f>
        <v>0.46666666666666679</v>
      </c>
      <c r="M19" s="67">
        <f t="shared" si="2"/>
        <v>0.4791666666666668</v>
      </c>
    </row>
    <row r="20" spans="1:13" s="128" customFormat="1" x14ac:dyDescent="0.45">
      <c r="A20" s="7"/>
      <c r="B20" s="7"/>
      <c r="C20" s="28"/>
      <c r="D20" s="19">
        <f>M19+TIME(0,$S$1,0)</f>
        <v>0.4791666666666668</v>
      </c>
      <c r="E20" s="7"/>
      <c r="F20" s="7"/>
      <c r="G20" s="7"/>
      <c r="H20" s="7"/>
      <c r="I20" s="68"/>
      <c r="J20" s="68"/>
      <c r="K20" s="68"/>
      <c r="L20" s="69"/>
      <c r="M20" s="70"/>
    </row>
    <row r="21" spans="1:13" s="128" customFormat="1" x14ac:dyDescent="0.45">
      <c r="A21" s="123">
        <f>A14+1</f>
        <v>3</v>
      </c>
      <c r="B21" s="123"/>
      <c r="C21" s="132">
        <f>C14</f>
        <v>0.41666666666666674</v>
      </c>
      <c r="D21" s="133"/>
      <c r="E21" s="123" t="s">
        <v>1608</v>
      </c>
      <c r="F21" s="123"/>
      <c r="G21" s="123"/>
      <c r="H21" s="123"/>
      <c r="I21" s="124"/>
      <c r="J21" s="124"/>
      <c r="K21" s="124"/>
      <c r="L21" s="124"/>
      <c r="M21" s="124"/>
    </row>
    <row r="22" spans="1:13" s="128" customFormat="1" x14ac:dyDescent="0.45">
      <c r="A22" s="123"/>
      <c r="B22" s="148"/>
      <c r="C22" s="132"/>
      <c r="D22" s="133"/>
      <c r="E22" s="131" t="s">
        <v>192</v>
      </c>
      <c r="F22" s="123" t="s">
        <v>1609</v>
      </c>
      <c r="G22" s="123"/>
      <c r="H22" s="123"/>
      <c r="I22" s="124"/>
      <c r="J22" s="124"/>
      <c r="K22" s="124"/>
      <c r="L22" s="134">
        <f>C21</f>
        <v>0.41666666666666674</v>
      </c>
      <c r="M22" s="135"/>
    </row>
    <row r="23" spans="1:13" s="128" customFormat="1" x14ac:dyDescent="0.45">
      <c r="A23" s="123"/>
      <c r="B23" s="123"/>
      <c r="C23" s="136"/>
      <c r="D23" s="133"/>
      <c r="E23" s="131" t="s">
        <v>193</v>
      </c>
      <c r="F23" s="123" t="s">
        <v>1610</v>
      </c>
      <c r="G23" s="123"/>
      <c r="H23" s="123"/>
      <c r="I23" s="124"/>
      <c r="J23" s="124"/>
      <c r="K23" s="124"/>
      <c r="L23" s="134"/>
      <c r="M23" s="135"/>
    </row>
    <row r="24" spans="1:13" s="128" customFormat="1" x14ac:dyDescent="0.45">
      <c r="A24" s="123"/>
      <c r="B24" s="123"/>
      <c r="C24" s="136"/>
      <c r="D24" s="133"/>
      <c r="E24" s="131" t="str">
        <f>Keynotes!A38</f>
        <v>Panelists:</v>
      </c>
      <c r="F24" s="233" t="s">
        <v>1793</v>
      </c>
      <c r="G24" s="123"/>
      <c r="H24" s="123"/>
      <c r="I24" s="124"/>
      <c r="J24" s="124"/>
      <c r="K24" s="124"/>
      <c r="L24" s="134"/>
      <c r="M24" s="135"/>
    </row>
    <row r="25" spans="1:13" s="128" customFormat="1" x14ac:dyDescent="0.45">
      <c r="A25" s="123"/>
      <c r="B25" s="123"/>
      <c r="C25" s="136"/>
      <c r="D25" s="133"/>
      <c r="E25" s="123"/>
      <c r="F25" s="233" t="s">
        <v>1794</v>
      </c>
      <c r="G25" s="123"/>
      <c r="H25" s="123"/>
      <c r="I25" s="124"/>
      <c r="J25" s="124"/>
      <c r="K25" s="124"/>
      <c r="L25" s="134"/>
      <c r="M25" s="135"/>
    </row>
    <row r="26" spans="1:13" s="128" customFormat="1" x14ac:dyDescent="0.45">
      <c r="A26" s="123"/>
      <c r="B26" s="123"/>
      <c r="C26" s="136"/>
      <c r="D26" s="133"/>
      <c r="E26" s="123"/>
      <c r="F26" s="233" t="s">
        <v>1795</v>
      </c>
      <c r="G26" s="123"/>
      <c r="H26" s="123"/>
      <c r="I26" s="124"/>
      <c r="J26" s="124"/>
      <c r="K26" s="124"/>
      <c r="L26" s="134"/>
      <c r="M26" s="135"/>
    </row>
    <row r="27" spans="1:13" s="128" customFormat="1" x14ac:dyDescent="0.45">
      <c r="A27" s="123"/>
      <c r="B27" s="123"/>
      <c r="C27" s="136"/>
      <c r="D27" s="137">
        <f>D20</f>
        <v>0.4791666666666668</v>
      </c>
      <c r="E27" s="123"/>
      <c r="F27" s="233" t="s">
        <v>1796</v>
      </c>
      <c r="G27" s="123"/>
      <c r="H27" s="123"/>
      <c r="I27" s="124"/>
      <c r="J27" s="124"/>
      <c r="K27" s="124"/>
      <c r="L27" s="134"/>
      <c r="M27" s="135">
        <f>M20</f>
        <v>0</v>
      </c>
    </row>
    <row r="28" spans="1:13" s="128" customFormat="1" x14ac:dyDescent="0.45">
      <c r="A28" s="74">
        <f>A21+1</f>
        <v>4</v>
      </c>
      <c r="B28" s="74"/>
      <c r="C28" s="143">
        <f>C21</f>
        <v>0.41666666666666674</v>
      </c>
      <c r="D28" s="144"/>
      <c r="E28" s="74" t="s">
        <v>1653</v>
      </c>
      <c r="F28" s="74" t="s">
        <v>2230</v>
      </c>
      <c r="G28" s="74"/>
      <c r="H28" s="88" t="s">
        <v>1660</v>
      </c>
      <c r="I28" s="78" t="s">
        <v>1655</v>
      </c>
      <c r="J28" s="75"/>
      <c r="K28" s="75"/>
      <c r="L28" s="75"/>
      <c r="M28" s="75"/>
    </row>
    <row r="29" spans="1:13" s="128" customFormat="1" x14ac:dyDescent="0.45">
      <c r="A29" s="80"/>
      <c r="B29" s="149"/>
      <c r="C29" s="145"/>
      <c r="D29" s="146"/>
      <c r="E29" s="79"/>
      <c r="F29" s="80"/>
      <c r="G29" s="80"/>
      <c r="H29" s="80"/>
      <c r="I29" s="81"/>
      <c r="J29" s="81"/>
      <c r="K29" s="81"/>
      <c r="L29" s="76">
        <f>C28</f>
        <v>0.41666666666666674</v>
      </c>
      <c r="M29" s="77">
        <f t="shared" ref="M29:M33" si="3">L29+TIME(0,$R$1,0)</f>
        <v>0.42916666666666675</v>
      </c>
    </row>
    <row r="30" spans="1:13" s="128" customFormat="1" x14ac:dyDescent="0.45">
      <c r="A30" s="80"/>
      <c r="B30" s="80"/>
      <c r="C30" s="147"/>
      <c r="D30" s="146"/>
      <c r="E30" s="121"/>
      <c r="F30" s="80"/>
      <c r="G30" s="80"/>
      <c r="H30" s="80"/>
      <c r="I30" s="81"/>
      <c r="J30" s="81"/>
      <c r="K30" s="81"/>
      <c r="L30" s="76">
        <f>M29</f>
        <v>0.42916666666666675</v>
      </c>
      <c r="M30" s="77">
        <f t="shared" si="3"/>
        <v>0.44166666666666676</v>
      </c>
    </row>
    <row r="31" spans="1:13" s="128" customFormat="1" x14ac:dyDescent="0.45">
      <c r="A31" s="80"/>
      <c r="B31" s="80"/>
      <c r="C31" s="147"/>
      <c r="D31" s="146"/>
      <c r="E31" s="121" t="str">
        <f>Presentations!C48</f>
        <v>Multiphase Flow - I</v>
      </c>
      <c r="F31" s="80"/>
      <c r="G31" s="80"/>
      <c r="H31" s="80"/>
      <c r="I31" s="238">
        <v>0</v>
      </c>
      <c r="J31" s="238">
        <f>Presentations!D49</f>
        <v>0</v>
      </c>
      <c r="K31" s="238">
        <v>0</v>
      </c>
      <c r="L31" s="76">
        <f>M30</f>
        <v>0.44166666666666676</v>
      </c>
      <c r="M31" s="77">
        <f t="shared" si="3"/>
        <v>0.45416666666666677</v>
      </c>
    </row>
    <row r="32" spans="1:13" s="128" customFormat="1" x14ac:dyDescent="0.45">
      <c r="A32" s="4"/>
      <c r="B32" s="4"/>
      <c r="C32" s="27"/>
      <c r="D32" s="18"/>
      <c r="E32" s="31" t="s">
        <v>192</v>
      </c>
      <c r="F32" s="4" t="s">
        <v>2230</v>
      </c>
      <c r="G32" s="4"/>
      <c r="H32" s="4"/>
      <c r="I32" s="65" t="s">
        <v>279</v>
      </c>
      <c r="J32" s="65" t="str">
        <f>Presentations!D50</f>
        <v>NUMERICAL STUDY OF SECONDARY FLOW OF A LIQUID-LIQUID TWO PHASE FLUID THROUGH A PIPE BEND WITH SQUARE CROSS-SECTIONAL AREA</v>
      </c>
      <c r="K32" s="65" t="s">
        <v>302</v>
      </c>
      <c r="L32" s="66">
        <f>M31</f>
        <v>0.45416666666666677</v>
      </c>
      <c r="M32" s="67">
        <f t="shared" si="3"/>
        <v>0.46666666666666679</v>
      </c>
    </row>
    <row r="33" spans="1:13" s="128" customFormat="1" x14ac:dyDescent="0.45">
      <c r="A33" s="4"/>
      <c r="B33" s="4"/>
      <c r="C33" s="27"/>
      <c r="D33" s="18"/>
      <c r="E33" s="31" t="s">
        <v>193</v>
      </c>
      <c r="F33" s="4" t="s">
        <v>1679</v>
      </c>
      <c r="G33" s="4"/>
      <c r="H33" s="4"/>
      <c r="I33" s="65" t="s">
        <v>281</v>
      </c>
      <c r="J33" s="65" t="str">
        <f>Presentations!D51</f>
        <v>One Dimensional Vapour Bubble Growth Model for Steady and Unsteady Pressure Fields</v>
      </c>
      <c r="K33" s="65" t="s">
        <v>303</v>
      </c>
      <c r="L33" s="66">
        <f>M32</f>
        <v>0.46666666666666679</v>
      </c>
      <c r="M33" s="67">
        <f t="shared" si="3"/>
        <v>0.4791666666666668</v>
      </c>
    </row>
    <row r="34" spans="1:13" s="128" customFormat="1" x14ac:dyDescent="0.45">
      <c r="A34" s="7"/>
      <c r="B34" s="7"/>
      <c r="C34" s="28"/>
      <c r="D34" s="19">
        <f>D27</f>
        <v>0.4791666666666668</v>
      </c>
      <c r="E34" s="32"/>
      <c r="F34" s="7"/>
      <c r="G34" s="7"/>
      <c r="H34" s="7"/>
      <c r="I34" s="68"/>
      <c r="J34" s="68"/>
      <c r="K34" s="68"/>
      <c r="L34" s="69"/>
      <c r="M34" s="70"/>
    </row>
    <row r="35" spans="1:13" s="128" customFormat="1" x14ac:dyDescent="0.45">
      <c r="A35">
        <f>A28+1</f>
        <v>5</v>
      </c>
      <c r="B35"/>
      <c r="C35" s="29">
        <f>C28</f>
        <v>0.41666666666666674</v>
      </c>
      <c r="D35" s="13"/>
      <c r="E35" s="99" t="str">
        <f>Presentations!C554</f>
        <v xml:space="preserve">Refrigerants, AC and Refrigeration - II </v>
      </c>
      <c r="F35"/>
      <c r="G35"/>
      <c r="H35"/>
      <c r="I35" s="1"/>
      <c r="J35" s="1"/>
      <c r="K35" s="1"/>
      <c r="L35" s="1"/>
      <c r="M35" s="1"/>
    </row>
    <row r="36" spans="1:13" s="128" customFormat="1" x14ac:dyDescent="0.45">
      <c r="A36"/>
      <c r="B36" s="2"/>
      <c r="C36" s="29"/>
      <c r="D36" s="13"/>
      <c r="E36" s="33" t="s">
        <v>192</v>
      </c>
      <c r="F36" t="s">
        <v>826</v>
      </c>
      <c r="G36"/>
      <c r="H36"/>
      <c r="I36" s="1" t="s">
        <v>1090</v>
      </c>
      <c r="J36" s="1" t="str">
        <f>Presentations!D555</f>
        <v>Design and Analysis of a FAME-MLL Vapor-Compression Refrigeration Cycle Compressor</v>
      </c>
      <c r="K36" s="1" t="s">
        <v>2112</v>
      </c>
      <c r="L36" s="62">
        <f>C35</f>
        <v>0.41666666666666674</v>
      </c>
      <c r="M36" s="63">
        <f>L36+TIME(0,$R$1,0)</f>
        <v>0.42916666666666675</v>
      </c>
    </row>
    <row r="37" spans="1:13" s="128" customFormat="1" x14ac:dyDescent="0.45">
      <c r="A37"/>
      <c r="B37"/>
      <c r="C37" s="21"/>
      <c r="D37" s="13"/>
      <c r="E37" s="33" t="s">
        <v>193</v>
      </c>
      <c r="F37" t="s">
        <v>2205</v>
      </c>
      <c r="G37"/>
      <c r="H37"/>
      <c r="I37" s="1" t="s">
        <v>1100</v>
      </c>
      <c r="J37" s="1" t="str">
        <f>Presentations!D556</f>
        <v>An Experimental and Theoretical Study on the Magnetic Field inside Halbach Magnet Arrays and Heat Transfer Analysis for Magnetic Refrigeration Applications</v>
      </c>
      <c r="K37" s="1" t="s">
        <v>190</v>
      </c>
      <c r="L37" s="62">
        <f>M36</f>
        <v>0.42916666666666675</v>
      </c>
      <c r="M37" s="63">
        <f>L37+TIME(0,$R$1,0)</f>
        <v>0.44166666666666676</v>
      </c>
    </row>
    <row r="38" spans="1:13" s="128" customFormat="1" x14ac:dyDescent="0.45">
      <c r="A38"/>
      <c r="B38"/>
      <c r="C38" s="21"/>
      <c r="D38" s="13"/>
      <c r="E38" s="33"/>
      <c r="F38"/>
      <c r="G38"/>
      <c r="H38"/>
      <c r="I38" s="1" t="s">
        <v>1102</v>
      </c>
      <c r="J38" s="1" t="str">
        <f>Presentations!D557</f>
        <v>Numerical modeling of natural convection air cooling of a butt-fusion weld</v>
      </c>
      <c r="K38" s="1" t="s">
        <v>2113</v>
      </c>
      <c r="L38" s="62">
        <f t="shared" ref="L38:L40" si="4">M37</f>
        <v>0.44166666666666676</v>
      </c>
      <c r="M38" s="63">
        <f t="shared" ref="M38:M40" si="5">L38+TIME(0,$R$1,0)</f>
        <v>0.45416666666666677</v>
      </c>
    </row>
    <row r="39" spans="1:13" s="128" customFormat="1" x14ac:dyDescent="0.45">
      <c r="A39"/>
      <c r="B39"/>
      <c r="C39" s="21"/>
      <c r="D39" s="13"/>
      <c r="E39" s="33"/>
      <c r="F39"/>
      <c r="G39"/>
      <c r="H39"/>
      <c r="I39" s="1" t="s">
        <v>804</v>
      </c>
      <c r="J39" s="1" t="str">
        <f>Presentations!D558</f>
        <v>FEASIBILITY STUDY OF EFFECTIVE COOLING THROUGH MICROCHANNEL HEAT SINK (MCHS) AND NANOFLUID APPLICATIONS</v>
      </c>
      <c r="K39" s="1" t="s">
        <v>827</v>
      </c>
      <c r="L39" s="62">
        <f t="shared" si="4"/>
        <v>0.45416666666666677</v>
      </c>
      <c r="M39" s="63">
        <f t="shared" si="5"/>
        <v>0.46666666666666679</v>
      </c>
    </row>
    <row r="40" spans="1:13" s="128" customFormat="1" x14ac:dyDescent="0.45">
      <c r="A40"/>
      <c r="B40"/>
      <c r="C40" s="21"/>
      <c r="D40" s="13"/>
      <c r="E40" s="33"/>
      <c r="F40"/>
      <c r="G40"/>
      <c r="H40"/>
      <c r="I40" s="1" t="s">
        <v>1098</v>
      </c>
      <c r="J40" s="1" t="str">
        <f>Presentations!D559</f>
        <v>Additively manufactured heat exchanger for efficent geothermal heating and cooling system</v>
      </c>
      <c r="K40" s="1" t="s">
        <v>214</v>
      </c>
      <c r="L40" s="62">
        <f t="shared" si="4"/>
        <v>0.46666666666666679</v>
      </c>
      <c r="M40" s="63">
        <f t="shared" si="5"/>
        <v>0.4791666666666668</v>
      </c>
    </row>
    <row r="41" spans="1:13" s="128" customFormat="1" x14ac:dyDescent="0.45">
      <c r="A41"/>
      <c r="B41"/>
      <c r="C41" s="21"/>
      <c r="D41" s="15">
        <f>D34</f>
        <v>0.4791666666666668</v>
      </c>
      <c r="E41" s="33"/>
      <c r="F41"/>
      <c r="G41"/>
      <c r="H41"/>
      <c r="I41" s="1"/>
      <c r="J41" s="1"/>
      <c r="K41" s="1"/>
      <c r="L41" s="62"/>
      <c r="M41" s="63"/>
    </row>
    <row r="42" spans="1:13" s="128" customFormat="1" x14ac:dyDescent="0.45">
      <c r="A42" s="8">
        <f>A35+1</f>
        <v>6</v>
      </c>
      <c r="B42" s="8"/>
      <c r="C42" s="25">
        <f>C35</f>
        <v>0.41666666666666674</v>
      </c>
      <c r="D42" s="17"/>
      <c r="E42" s="120" t="str">
        <f>Presentations!C91</f>
        <v>Heat and Mass Transfer During Phase Change Processes</v>
      </c>
      <c r="F42" s="8"/>
      <c r="G42" s="8"/>
      <c r="H42" s="8"/>
      <c r="I42" s="64"/>
      <c r="J42" s="64"/>
      <c r="K42" s="64"/>
      <c r="L42" s="64"/>
      <c r="M42" s="64"/>
    </row>
    <row r="43" spans="1:13" s="128" customFormat="1" x14ac:dyDescent="0.45">
      <c r="A43" s="4"/>
      <c r="B43" s="5"/>
      <c r="C43" s="26"/>
      <c r="D43" s="18"/>
      <c r="E43" s="31" t="s">
        <v>192</v>
      </c>
      <c r="F43" s="4" t="s">
        <v>790</v>
      </c>
      <c r="G43" s="4"/>
      <c r="H43" s="4"/>
      <c r="I43" s="65" t="s">
        <v>333</v>
      </c>
      <c r="J43" s="65" t="str">
        <f>Presentations!D92</f>
        <v>THEORETICAL ANALYSIS OF THE TIME-SCALING OF FROST GROWTH AND DENSIFICATION ON FLAT SURFACES</v>
      </c>
      <c r="K43" s="65" t="s">
        <v>353</v>
      </c>
      <c r="L43" s="66">
        <f>C42</f>
        <v>0.41666666666666674</v>
      </c>
      <c r="M43" s="67">
        <f t="shared" ref="M43:M47" si="6">L43+TIME(0,$R$1,0)</f>
        <v>0.42916666666666675</v>
      </c>
    </row>
    <row r="44" spans="1:13" s="128" customFormat="1" x14ac:dyDescent="0.45">
      <c r="A44" s="4"/>
      <c r="B44" s="4"/>
      <c r="C44" s="27"/>
      <c r="D44" s="18"/>
      <c r="E44" s="31" t="s">
        <v>193</v>
      </c>
      <c r="F44" s="4" t="s">
        <v>2231</v>
      </c>
      <c r="G44" s="4"/>
      <c r="H44" s="4"/>
      <c r="I44" s="65" t="s">
        <v>335</v>
      </c>
      <c r="J44" s="65" t="str">
        <f>Presentations!D93</f>
        <v>Effect of humidity and airflow velocity on droplets elapsed time and radius at the onset of freezing and frost nucleation for super-hydrophilic and super-hydrophobic surface c</v>
      </c>
      <c r="K44" s="65" t="s">
        <v>354</v>
      </c>
      <c r="L44" s="66">
        <f>M43</f>
        <v>0.42916666666666675</v>
      </c>
      <c r="M44" s="67">
        <f t="shared" si="6"/>
        <v>0.44166666666666676</v>
      </c>
    </row>
    <row r="45" spans="1:13" s="128" customFormat="1" x14ac:dyDescent="0.45">
      <c r="A45" s="4"/>
      <c r="B45" s="4"/>
      <c r="C45" s="27"/>
      <c r="D45" s="18"/>
      <c r="E45" s="31"/>
      <c r="F45" s="4"/>
      <c r="G45" s="4"/>
      <c r="H45" s="4"/>
      <c r="I45" s="65" t="s">
        <v>351</v>
      </c>
      <c r="J45" s="65" t="str">
        <f>Presentations!D94</f>
        <v>AN INVESTIGATION ON DIABATIC FLOW PATTERN CHARACTERISTICS DURING CONVECTIVE CONDENSATION INSIDE HORIZONTAL TUBES</v>
      </c>
      <c r="K45" s="65" t="s">
        <v>361</v>
      </c>
      <c r="L45" s="66">
        <f>M44</f>
        <v>0.44166666666666676</v>
      </c>
      <c r="M45" s="67">
        <f t="shared" si="6"/>
        <v>0.45416666666666677</v>
      </c>
    </row>
    <row r="46" spans="1:13" s="128" customFormat="1" x14ac:dyDescent="0.45">
      <c r="A46" s="4"/>
      <c r="B46" s="4"/>
      <c r="C46" s="27"/>
      <c r="D46" s="18"/>
      <c r="E46" s="31"/>
      <c r="F46" s="4"/>
      <c r="G46" s="4"/>
      <c r="H46" s="4"/>
      <c r="I46" s="65" t="s">
        <v>349</v>
      </c>
      <c r="J46" s="65" t="str">
        <f>Presentations!D95</f>
        <v>Phase-Change Heat Transfer under Centrifugal Force in Application to Adjustable Heat Transfer Wall</v>
      </c>
      <c r="K46" s="65" t="s">
        <v>2090</v>
      </c>
      <c r="L46" s="66">
        <f>M45</f>
        <v>0.45416666666666677</v>
      </c>
      <c r="M46" s="67">
        <f t="shared" si="6"/>
        <v>0.46666666666666679</v>
      </c>
    </row>
    <row r="47" spans="1:13" s="128" customFormat="1" x14ac:dyDescent="0.45">
      <c r="A47" s="4"/>
      <c r="B47" s="4"/>
      <c r="C47" s="27"/>
      <c r="D47" s="18"/>
      <c r="E47" s="31"/>
      <c r="F47" s="4"/>
      <c r="G47" s="4"/>
      <c r="H47" s="4"/>
      <c r="I47" s="65" t="s">
        <v>341</v>
      </c>
      <c r="J47" s="65" t="str">
        <f>Presentations!D96</f>
        <v>Numerical Simulation of Bubble Formation in a Microchannel Using a Micropillar</v>
      </c>
      <c r="K47" s="65" t="s">
        <v>1713</v>
      </c>
      <c r="L47" s="66">
        <f>M46</f>
        <v>0.46666666666666679</v>
      </c>
      <c r="M47" s="67">
        <f t="shared" si="6"/>
        <v>0.4791666666666668</v>
      </c>
    </row>
    <row r="48" spans="1:13" s="128" customFormat="1" x14ac:dyDescent="0.45">
      <c r="A48" s="7"/>
      <c r="B48" s="7"/>
      <c r="C48" s="28"/>
      <c r="D48" s="19">
        <f>D41</f>
        <v>0.4791666666666668</v>
      </c>
      <c r="E48" s="32"/>
      <c r="F48" s="7"/>
      <c r="G48" s="7"/>
      <c r="H48" s="7"/>
      <c r="I48" s="65"/>
      <c r="J48" s="65"/>
      <c r="K48" s="65"/>
      <c r="L48" s="69"/>
      <c r="M48" s="70"/>
    </row>
    <row r="49" spans="1:13" s="128" customFormat="1" x14ac:dyDescent="0.45">
      <c r="A49">
        <f>A42+1</f>
        <v>7</v>
      </c>
      <c r="B49"/>
      <c r="C49" s="29">
        <f>C42</f>
        <v>0.41666666666666674</v>
      </c>
      <c r="D49" s="13"/>
      <c r="E49" s="34" t="str">
        <f>Presentations!C454</f>
        <v>Radiation Heat Transfer</v>
      </c>
      <c r="F49" s="9"/>
      <c r="G49" s="9"/>
      <c r="H49" s="9"/>
      <c r="I49" s="59"/>
      <c r="J49" s="59"/>
      <c r="K49" s="59"/>
      <c r="L49" s="1"/>
      <c r="M49" s="1"/>
    </row>
    <row r="50" spans="1:13" s="128" customFormat="1" x14ac:dyDescent="0.45">
      <c r="A50"/>
      <c r="B50" s="2"/>
      <c r="C50" s="29"/>
      <c r="D50" s="13"/>
      <c r="E50" s="3" t="s">
        <v>192</v>
      </c>
      <c r="F50" t="s">
        <v>2232</v>
      </c>
      <c r="G50"/>
      <c r="H50"/>
      <c r="I50" s="1" t="s">
        <v>945</v>
      </c>
      <c r="J50" s="1" t="str">
        <f>Presentations!D455</f>
        <v>An Efficient Monte Carlo-based Solver for Thermal Radiation in Participating Media</v>
      </c>
      <c r="K50" s="1" t="s">
        <v>1742</v>
      </c>
      <c r="L50" s="62">
        <f>C49</f>
        <v>0.41666666666666674</v>
      </c>
      <c r="M50" s="63">
        <f>L50+TIME(0,$R$1,0)</f>
        <v>0.42916666666666675</v>
      </c>
    </row>
    <row r="51" spans="1:13" s="128" customFormat="1" x14ac:dyDescent="0.45">
      <c r="A51"/>
      <c r="B51"/>
      <c r="C51" s="21"/>
      <c r="D51" s="13"/>
      <c r="E51" s="3" t="s">
        <v>193</v>
      </c>
      <c r="F51" t="s">
        <v>2233</v>
      </c>
      <c r="G51"/>
      <c r="H51"/>
      <c r="I51" s="1" t="s">
        <v>947</v>
      </c>
      <c r="J51" s="1" t="str">
        <f>Presentations!D456</f>
        <v>Study of Flow between Two Plates with Lateral Entry Heated by Radiation Flux</v>
      </c>
      <c r="K51" s="1" t="s">
        <v>961</v>
      </c>
      <c r="L51" s="62">
        <f>M50</f>
        <v>0.42916666666666675</v>
      </c>
      <c r="M51" s="63">
        <f>L51+TIME(0,$R$1,0)</f>
        <v>0.44166666666666676</v>
      </c>
    </row>
    <row r="52" spans="1:13" s="128" customFormat="1" x14ac:dyDescent="0.45">
      <c r="A52"/>
      <c r="B52"/>
      <c r="C52" s="21"/>
      <c r="D52" s="13"/>
      <c r="E52" s="33"/>
      <c r="F52"/>
      <c r="G52"/>
      <c r="H52"/>
      <c r="I52" s="1" t="s">
        <v>1259</v>
      </c>
      <c r="J52" s="1" t="str">
        <f>Presentations!D457</f>
        <v>The Role of the Radiation Distribution Factor PDF in Assessing Uncertainty in the Monte Carlo Ray-Trace Method</v>
      </c>
      <c r="K52" s="1" t="s">
        <v>1682</v>
      </c>
      <c r="L52" s="62">
        <f t="shared" ref="L52:L54" si="7">M51</f>
        <v>0.44166666666666676</v>
      </c>
      <c r="M52" s="63">
        <f t="shared" ref="M52:M54" si="8">L52+TIME(0,$R$1,0)</f>
        <v>0.45416666666666677</v>
      </c>
    </row>
    <row r="53" spans="1:13" s="128" customFormat="1" x14ac:dyDescent="0.45">
      <c r="A53"/>
      <c r="B53"/>
      <c r="C53" s="21"/>
      <c r="D53" s="13"/>
      <c r="E53" s="33"/>
      <c r="F53"/>
      <c r="G53"/>
      <c r="H53"/>
      <c r="I53" s="1" t="s">
        <v>464</v>
      </c>
      <c r="J53" s="1" t="str">
        <f>Presentations!D458</f>
        <v>Design and Demonstration of an Automated Bidirectional Reflectometer for Low-Reflectivity Optical Coatings</v>
      </c>
      <c r="K53" s="1" t="s">
        <v>480</v>
      </c>
      <c r="L53" s="62">
        <f t="shared" si="7"/>
        <v>0.45416666666666677</v>
      </c>
      <c r="M53" s="63">
        <f t="shared" si="8"/>
        <v>0.46666666666666679</v>
      </c>
    </row>
    <row r="54" spans="1:13" s="128" customFormat="1" x14ac:dyDescent="0.45">
      <c r="A54"/>
      <c r="B54"/>
      <c r="C54" s="21"/>
      <c r="D54" s="13"/>
      <c r="E54" s="33"/>
      <c r="F54"/>
      <c r="G54"/>
      <c r="H54"/>
      <c r="I54" s="1" t="s">
        <v>949</v>
      </c>
      <c r="J54" s="1" t="str">
        <f>Presentations!D459</f>
        <v xml:space="preserve">Hydromagnetic pulsating flow of a hybrid nanofluid in a channel with thermal radiation </v>
      </c>
      <c r="K54" s="1" t="s">
        <v>962</v>
      </c>
      <c r="L54" s="62">
        <f t="shared" si="7"/>
        <v>0.46666666666666679</v>
      </c>
      <c r="M54" s="63">
        <f t="shared" si="8"/>
        <v>0.4791666666666668</v>
      </c>
    </row>
    <row r="55" spans="1:13" s="128" customFormat="1" x14ac:dyDescent="0.45">
      <c r="A55"/>
      <c r="B55"/>
      <c r="C55" s="21"/>
      <c r="D55" s="15">
        <f>D48</f>
        <v>0.4791666666666668</v>
      </c>
      <c r="E55" s="33"/>
      <c r="F55"/>
      <c r="G55"/>
      <c r="H55"/>
      <c r="I55" s="1"/>
      <c r="J55" s="1"/>
      <c r="K55" s="1"/>
      <c r="L55" s="62"/>
      <c r="M55" s="63"/>
    </row>
    <row r="56" spans="1:13" s="128" customFormat="1" x14ac:dyDescent="0.45">
      <c r="A56" s="8">
        <f>A49+1</f>
        <v>8</v>
      </c>
      <c r="B56" s="8"/>
      <c r="C56" s="25">
        <f>C49</f>
        <v>0.41666666666666674</v>
      </c>
      <c r="D56" s="17"/>
      <c r="E56" s="120" t="str">
        <f>Presentations!C387</f>
        <v>Energy and Sustainability - I</v>
      </c>
      <c r="F56" s="8"/>
      <c r="G56" s="8"/>
      <c r="H56" s="8"/>
      <c r="I56" s="64"/>
      <c r="J56" s="64"/>
      <c r="K56" s="64"/>
      <c r="L56" s="64"/>
      <c r="M56" s="64"/>
    </row>
    <row r="57" spans="1:13" s="128" customFormat="1" x14ac:dyDescent="0.45">
      <c r="A57" s="4"/>
      <c r="B57" s="5"/>
      <c r="C57" s="26"/>
      <c r="D57" s="18"/>
      <c r="E57" s="31" t="s">
        <v>192</v>
      </c>
      <c r="F57" s="82" t="s">
        <v>2204</v>
      </c>
      <c r="G57" s="4"/>
      <c r="H57" s="4"/>
      <c r="I57" s="65" t="s">
        <v>852</v>
      </c>
      <c r="J57" s="65" t="str">
        <f>Presentations!D392</f>
        <v>An analytical model for pressure loss coefficients in tee junction of a solar collector based upon discharge ratio and Reynolds number</v>
      </c>
      <c r="K57" s="65" t="s">
        <v>1724</v>
      </c>
      <c r="L57" s="66">
        <f>C56</f>
        <v>0.41666666666666674</v>
      </c>
      <c r="M57" s="67">
        <f t="shared" ref="M57:M61" si="9">L57+TIME(0,$R$1,0)</f>
        <v>0.42916666666666675</v>
      </c>
    </row>
    <row r="58" spans="1:13" s="128" customFormat="1" x14ac:dyDescent="0.45">
      <c r="A58" s="4"/>
      <c r="B58" s="4"/>
      <c r="C58" s="27"/>
      <c r="D58" s="18"/>
      <c r="E58" s="31" t="s">
        <v>193</v>
      </c>
      <c r="F58" s="82" t="s">
        <v>241</v>
      </c>
      <c r="G58" s="4"/>
      <c r="H58" s="4"/>
      <c r="I58" s="65" t="s">
        <v>844</v>
      </c>
      <c r="J58" s="65" t="str">
        <f>Presentations!D393</f>
        <v>Technoeconomic Analysis of Tri-Generation in Computer, Electronics, and Electrical Equipment Manufacturing</v>
      </c>
      <c r="K58" s="65" t="s">
        <v>2104</v>
      </c>
      <c r="L58" s="66">
        <f>M57</f>
        <v>0.42916666666666675</v>
      </c>
      <c r="M58" s="67">
        <f t="shared" si="9"/>
        <v>0.44166666666666676</v>
      </c>
    </row>
    <row r="59" spans="1:13" s="128" customFormat="1" x14ac:dyDescent="0.45">
      <c r="A59" s="4"/>
      <c r="B59" s="4"/>
      <c r="C59" s="27"/>
      <c r="D59" s="18"/>
      <c r="E59" s="31"/>
      <c r="F59" s="4"/>
      <c r="G59" s="4"/>
      <c r="H59" s="4"/>
      <c r="I59" s="65" t="s">
        <v>837</v>
      </c>
      <c r="J59" s="65" t="str">
        <f>Presentations!D394</f>
        <v>Finite Volume Modeling of Thermoelectric Generators</v>
      </c>
      <c r="K59" s="65" t="s">
        <v>2105</v>
      </c>
      <c r="L59" s="66">
        <f>M58</f>
        <v>0.44166666666666676</v>
      </c>
      <c r="M59" s="67">
        <f t="shared" si="9"/>
        <v>0.45416666666666677</v>
      </c>
    </row>
    <row r="60" spans="1:13" s="128" customFormat="1" x14ac:dyDescent="0.45">
      <c r="A60" s="4"/>
      <c r="B60" s="4"/>
      <c r="C60" s="27"/>
      <c r="D60" s="18"/>
      <c r="E60" s="31"/>
      <c r="F60" s="4"/>
      <c r="G60" s="4"/>
      <c r="H60" s="4"/>
      <c r="I60" s="65" t="s">
        <v>839</v>
      </c>
      <c r="J60" s="65" t="str">
        <f>Presentations!D395</f>
        <v>Optimization Method for Cross-Sectional Area of Segmented Thermoelectric Legs to Maximize Performance</v>
      </c>
      <c r="K60" s="65" t="s">
        <v>2106</v>
      </c>
      <c r="L60" s="66">
        <f>M59</f>
        <v>0.45416666666666677</v>
      </c>
      <c r="M60" s="67">
        <f t="shared" si="9"/>
        <v>0.46666666666666679</v>
      </c>
    </row>
    <row r="61" spans="1:13" s="128" customFormat="1" x14ac:dyDescent="0.45">
      <c r="A61" s="4"/>
      <c r="B61" s="4"/>
      <c r="C61" s="27"/>
      <c r="D61" s="18"/>
      <c r="E61" s="31"/>
      <c r="F61" s="4"/>
      <c r="G61" s="4"/>
      <c r="H61" s="4"/>
      <c r="I61" s="65" t="s">
        <v>841</v>
      </c>
      <c r="J61" s="65" t="str">
        <f>Presentations!D396</f>
        <v>Analytic Modeling of Waste Heat Recovery of Cummins ISL Diesel Engines using Integrated Thermoelectric Devices</v>
      </c>
      <c r="K61" s="65" t="s">
        <v>2107</v>
      </c>
      <c r="L61" s="66">
        <f>M60</f>
        <v>0.46666666666666679</v>
      </c>
      <c r="M61" s="67">
        <f t="shared" si="9"/>
        <v>0.4791666666666668</v>
      </c>
    </row>
    <row r="62" spans="1:13" s="128" customFormat="1" x14ac:dyDescent="0.45">
      <c r="A62" s="7"/>
      <c r="B62" s="7"/>
      <c r="C62" s="28"/>
      <c r="D62" s="19">
        <f>D55</f>
        <v>0.4791666666666668</v>
      </c>
      <c r="E62" s="32"/>
      <c r="F62" s="7"/>
      <c r="G62" s="7"/>
      <c r="H62" s="7"/>
      <c r="I62" s="68"/>
      <c r="J62" s="68"/>
      <c r="K62" s="68"/>
      <c r="L62" s="69"/>
      <c r="M62" s="70"/>
    </row>
    <row r="63" spans="1:13" s="128" customFormat="1" x14ac:dyDescent="0.45">
      <c r="A63">
        <f>A56+1</f>
        <v>9</v>
      </c>
      <c r="B63"/>
      <c r="C63" s="29">
        <f>C56</f>
        <v>0.41666666666666674</v>
      </c>
      <c r="D63" s="13"/>
      <c r="E63" s="99" t="str">
        <f>Presentations!C676</f>
        <v>Experimental Methods/Tools and Instrumentation in Fluid Mechanics and Heat/Mass Transfer - I</v>
      </c>
      <c r="F63"/>
      <c r="G63"/>
      <c r="H63"/>
      <c r="I63" s="1"/>
      <c r="J63" s="1"/>
      <c r="K63" s="1"/>
      <c r="L63" s="1"/>
      <c r="M63" s="1"/>
    </row>
    <row r="64" spans="1:13" s="128" customFormat="1" x14ac:dyDescent="0.45">
      <c r="A64"/>
      <c r="B64" s="2"/>
      <c r="C64" s="29"/>
      <c r="D64" s="13"/>
      <c r="E64" s="33" t="s">
        <v>192</v>
      </c>
      <c r="F64" t="s">
        <v>2234</v>
      </c>
      <c r="G64"/>
      <c r="H64"/>
      <c r="I64" s="1" t="s">
        <v>1326</v>
      </c>
      <c r="J64" s="1" t="str">
        <f>Presentations!D683</f>
        <v>Influence of particle shape on the void fraction of randomly packed beds</v>
      </c>
      <c r="K64" s="1" t="s">
        <v>1335</v>
      </c>
      <c r="L64" s="62">
        <f>C63</f>
        <v>0.41666666666666674</v>
      </c>
      <c r="M64" s="63">
        <f>L64+TIME(0,$R$1,0)</f>
        <v>0.42916666666666675</v>
      </c>
    </row>
    <row r="65" spans="1:13" s="128" customFormat="1" x14ac:dyDescent="0.45">
      <c r="A65"/>
      <c r="B65"/>
      <c r="C65" s="21"/>
      <c r="D65" s="13"/>
      <c r="E65" s="33" t="s">
        <v>193</v>
      </c>
      <c r="F65" t="s">
        <v>2200</v>
      </c>
      <c r="G65"/>
      <c r="H65"/>
      <c r="I65" s="1" t="s">
        <v>1283</v>
      </c>
      <c r="J65" s="1" t="str">
        <f>Presentations!D684</f>
        <v>BOILING HEAT TRANSFER PREDICTIO IN HELICAL COILS UNDER TERRESTRIAL GRAVITY WITH ARTIFICIAL NEURAL NETWORK</v>
      </c>
      <c r="K65" s="1" t="s">
        <v>1289</v>
      </c>
      <c r="L65" s="62">
        <f>M64</f>
        <v>0.42916666666666675</v>
      </c>
      <c r="M65" s="63">
        <f>L65+TIME(0,$R$1,0)</f>
        <v>0.44166666666666676</v>
      </c>
    </row>
    <row r="66" spans="1:13" s="128" customFormat="1" x14ac:dyDescent="0.45">
      <c r="A66"/>
      <c r="B66"/>
      <c r="C66" s="21"/>
      <c r="D66" s="13"/>
      <c r="E66" s="33"/>
      <c r="F66"/>
      <c r="G66"/>
      <c r="H66"/>
      <c r="I66" s="1" t="s">
        <v>1302</v>
      </c>
      <c r="J66" s="1" t="str">
        <f>Presentations!D685</f>
        <v>In-contact Continuous Temperature Measurement Probe for Non-insulated Electric-Current Carrying Conductor</v>
      </c>
      <c r="K66" s="1" t="s">
        <v>1312</v>
      </c>
      <c r="L66" s="62">
        <f t="shared" ref="L66:L68" si="10">M65</f>
        <v>0.44166666666666676</v>
      </c>
      <c r="M66" s="63">
        <f t="shared" ref="M66:M68" si="11">L66+TIME(0,$R$1,0)</f>
        <v>0.45416666666666677</v>
      </c>
    </row>
    <row r="67" spans="1:13" s="128" customFormat="1" x14ac:dyDescent="0.45">
      <c r="A67"/>
      <c r="B67"/>
      <c r="C67" s="21"/>
      <c r="D67" s="13"/>
      <c r="E67" s="33"/>
      <c r="F67"/>
      <c r="G67"/>
      <c r="H67"/>
      <c r="I67" s="1" t="s">
        <v>1368</v>
      </c>
      <c r="J67" s="1" t="str">
        <f>Presentations!D686</f>
        <v>Experimental 3D analysis of inclined jet in cross-flow. Influence of mass flow rate ratio on coherent structures development.</v>
      </c>
      <c r="K67" s="1" t="s">
        <v>1394</v>
      </c>
      <c r="L67" s="62">
        <f t="shared" si="10"/>
        <v>0.45416666666666677</v>
      </c>
      <c r="M67" s="63">
        <f t="shared" si="11"/>
        <v>0.46666666666666679</v>
      </c>
    </row>
    <row r="68" spans="1:13" s="128" customFormat="1" x14ac:dyDescent="0.45">
      <c r="A68"/>
      <c r="B68"/>
      <c r="C68" s="21"/>
      <c r="D68" s="13"/>
      <c r="E68" s="33"/>
      <c r="F68"/>
      <c r="G68"/>
      <c r="H68"/>
      <c r="I68" s="1" t="s">
        <v>1390</v>
      </c>
      <c r="J68" s="1" t="str">
        <f>Presentations!D687</f>
        <v>Comparative study of linear vs non-linear eddy viscosity model for scale resolving simulation of turbulent flows</v>
      </c>
      <c r="K68" s="1" t="s">
        <v>594</v>
      </c>
      <c r="L68" s="62">
        <f t="shared" si="10"/>
        <v>0.46666666666666679</v>
      </c>
      <c r="M68" s="63">
        <f t="shared" si="11"/>
        <v>0.4791666666666668</v>
      </c>
    </row>
    <row r="69" spans="1:13" s="128" customFormat="1" x14ac:dyDescent="0.45">
      <c r="A69"/>
      <c r="B69"/>
      <c r="C69" s="21"/>
      <c r="D69" s="15">
        <f>D62</f>
        <v>0.4791666666666668</v>
      </c>
      <c r="E69" s="33"/>
      <c r="F69"/>
      <c r="G69"/>
      <c r="H69"/>
      <c r="I69" s="1"/>
      <c r="J69" s="1"/>
      <c r="K69" s="1"/>
      <c r="L69" s="62"/>
      <c r="M69" s="63"/>
    </row>
    <row r="70" spans="1:13" s="128" customFormat="1" x14ac:dyDescent="0.45">
      <c r="A70" s="8">
        <f>A63+1</f>
        <v>10</v>
      </c>
      <c r="B70" s="8"/>
      <c r="C70" s="25">
        <f>C63</f>
        <v>0.41666666666666674</v>
      </c>
      <c r="D70" s="17"/>
      <c r="E70" s="120" t="str">
        <f>Presentations!C313</f>
        <v>Solar Energy</v>
      </c>
      <c r="F70" s="8"/>
      <c r="G70" s="8"/>
      <c r="H70" s="8"/>
      <c r="I70" s="64"/>
      <c r="J70" s="64"/>
      <c r="K70" s="64"/>
      <c r="L70" s="64"/>
      <c r="M70" s="64"/>
    </row>
    <row r="71" spans="1:13" s="128" customFormat="1" x14ac:dyDescent="0.45">
      <c r="A71" s="4"/>
      <c r="B71" s="5"/>
      <c r="C71" s="26"/>
      <c r="D71" s="18"/>
      <c r="E71" s="31" t="s">
        <v>192</v>
      </c>
      <c r="F71" s="82" t="s">
        <v>241</v>
      </c>
      <c r="G71" s="4"/>
      <c r="H71" s="4"/>
      <c r="I71" s="65" t="s">
        <v>718</v>
      </c>
      <c r="J71" s="65" t="str">
        <f>Presentations!D318</f>
        <v>Conjugate heat transfer analysis of an open double glazing unit in semi-arid climatic conditions</v>
      </c>
      <c r="K71" s="65" t="s">
        <v>2099</v>
      </c>
      <c r="L71" s="66">
        <f>C70</f>
        <v>0.41666666666666674</v>
      </c>
      <c r="M71" s="67">
        <f t="shared" ref="M71:M75" si="12">L71+TIME(0,$R$1,0)</f>
        <v>0.42916666666666675</v>
      </c>
    </row>
    <row r="72" spans="1:13" s="128" customFormat="1" x14ac:dyDescent="0.45">
      <c r="A72" s="4"/>
      <c r="B72" s="4"/>
      <c r="C72" s="27"/>
      <c r="D72" s="18"/>
      <c r="E72" s="31" t="s">
        <v>193</v>
      </c>
      <c r="F72" s="82" t="s">
        <v>1756</v>
      </c>
      <c r="G72" s="4"/>
      <c r="H72" s="4"/>
      <c r="I72" s="65" t="s">
        <v>722</v>
      </c>
      <c r="J72" s="65" t="str">
        <f>Presentations!D319</f>
        <v>Heat Transfer and Fluid Flow in A Water-Filled Glass Louver</v>
      </c>
      <c r="K72" s="65" t="s">
        <v>734</v>
      </c>
      <c r="L72" s="66">
        <f>M71</f>
        <v>0.42916666666666675</v>
      </c>
      <c r="M72" s="67">
        <f t="shared" si="12"/>
        <v>0.44166666666666676</v>
      </c>
    </row>
    <row r="73" spans="1:13" s="128" customFormat="1" x14ac:dyDescent="0.45">
      <c r="A73" s="4"/>
      <c r="B73" s="4"/>
      <c r="C73" s="27"/>
      <c r="D73" s="18"/>
      <c r="E73" s="31"/>
      <c r="F73" s="4"/>
      <c r="G73" s="4"/>
      <c r="H73" s="4"/>
      <c r="I73" s="65" t="s">
        <v>710</v>
      </c>
      <c r="J73" s="65" t="str">
        <f>Presentations!D320</f>
        <v>Enhanced vacuum freezing for thermal desalination at the triple point</v>
      </c>
      <c r="K73" s="65" t="s">
        <v>728</v>
      </c>
      <c r="L73" s="66">
        <f>M72</f>
        <v>0.44166666666666676</v>
      </c>
      <c r="M73" s="67">
        <f t="shared" si="12"/>
        <v>0.45416666666666677</v>
      </c>
    </row>
    <row r="74" spans="1:13" s="128" customFormat="1" x14ac:dyDescent="0.45">
      <c r="A74" s="4"/>
      <c r="B74" s="4"/>
      <c r="C74" s="27"/>
      <c r="D74" s="18"/>
      <c r="E74" s="31"/>
      <c r="F74" s="4"/>
      <c r="G74" s="4"/>
      <c r="H74" s="4"/>
      <c r="I74" s="65" t="s">
        <v>1418</v>
      </c>
      <c r="J74" s="65" t="str">
        <f>Presentations!D321</f>
        <v xml:space="preserve">Solar and Multi-Generation Modeling Based on a Natural Gas Driven Internal Combustion Engine </v>
      </c>
      <c r="K74" s="65" t="s">
        <v>1085</v>
      </c>
      <c r="L74" s="66">
        <f>M73</f>
        <v>0.45416666666666677</v>
      </c>
      <c r="M74" s="67">
        <f t="shared" si="12"/>
        <v>0.46666666666666679</v>
      </c>
    </row>
    <row r="75" spans="1:13" s="128" customFormat="1" x14ac:dyDescent="0.45">
      <c r="A75" s="4"/>
      <c r="B75" s="4"/>
      <c r="C75" s="27"/>
      <c r="D75" s="18"/>
      <c r="E75" s="31"/>
      <c r="F75" s="4"/>
      <c r="G75" s="4"/>
      <c r="H75" s="4"/>
      <c r="I75" s="65" t="s">
        <v>175</v>
      </c>
      <c r="J75" s="65" t="str">
        <f>Presentations!D322</f>
        <v>Heat Transfer Analysis of Water Droplets on Photovoltaic Panels</v>
      </c>
      <c r="K75" s="65" t="s">
        <v>190</v>
      </c>
      <c r="L75" s="66">
        <f>M74</f>
        <v>0.46666666666666679</v>
      </c>
      <c r="M75" s="67">
        <f t="shared" si="12"/>
        <v>0.4791666666666668</v>
      </c>
    </row>
    <row r="76" spans="1:13" s="128" customFormat="1" x14ac:dyDescent="0.45">
      <c r="A76" s="7"/>
      <c r="B76" s="7"/>
      <c r="C76" s="28"/>
      <c r="D76" s="19">
        <f>D69</f>
        <v>0.4791666666666668</v>
      </c>
      <c r="E76" s="32"/>
      <c r="F76" s="7"/>
      <c r="G76" s="7"/>
      <c r="H76" s="7"/>
      <c r="I76" s="68"/>
      <c r="J76" s="68"/>
      <c r="K76" s="68"/>
      <c r="L76" s="69"/>
      <c r="M76" s="70"/>
    </row>
    <row r="77" spans="1:13" s="128" customFormat="1" x14ac:dyDescent="0.45">
      <c r="A77" s="89"/>
      <c r="B77" s="89"/>
      <c r="C77" s="45">
        <f>D76+TIME(0,0,0)</f>
        <v>0.4791666666666668</v>
      </c>
      <c r="D77" s="46">
        <f>C77+TIME(0,90,0)</f>
        <v>0.54166666666666674</v>
      </c>
      <c r="E77" s="47" t="s">
        <v>1607</v>
      </c>
      <c r="F77" s="48"/>
      <c r="G77" s="89"/>
      <c r="H77" s="89"/>
      <c r="I77" s="90"/>
      <c r="J77" s="90"/>
      <c r="K77" s="90"/>
      <c r="L77" s="91"/>
      <c r="M77" s="92"/>
    </row>
    <row r="78" spans="1:13" s="128" customFormat="1" x14ac:dyDescent="0.45">
      <c r="A78" s="50"/>
      <c r="B78" s="50"/>
      <c r="C78" s="51">
        <f>D77</f>
        <v>0.54166666666666674</v>
      </c>
      <c r="D78" s="52">
        <f>C78+TIME(0,60,0)</f>
        <v>0.58333333333333337</v>
      </c>
      <c r="E78" s="53" t="s">
        <v>1606</v>
      </c>
      <c r="F78" s="50"/>
      <c r="G78" s="50"/>
      <c r="H78" s="50"/>
      <c r="I78" s="71"/>
      <c r="J78" s="71"/>
      <c r="K78" s="71"/>
      <c r="L78" s="71"/>
      <c r="M78" s="71"/>
    </row>
    <row r="79" spans="1:13" s="128" customFormat="1" x14ac:dyDescent="0.45">
      <c r="A79" s="49"/>
      <c r="B79" s="49"/>
      <c r="C79" s="93">
        <f>D78</f>
        <v>0.58333333333333337</v>
      </c>
      <c r="D79" s="94">
        <f>C79+TIME(0,15,0)</f>
        <v>0.59375</v>
      </c>
      <c r="E79" s="95" t="s">
        <v>21</v>
      </c>
      <c r="F79" s="96"/>
      <c r="G79" s="49"/>
      <c r="H79" s="49"/>
      <c r="I79" s="97"/>
      <c r="J79" s="97"/>
      <c r="K79" s="97"/>
      <c r="L79" s="97"/>
      <c r="M79" s="97"/>
    </row>
    <row r="80" spans="1:13" s="128" customFormat="1" x14ac:dyDescent="0.45">
      <c r="A80" s="9">
        <v>1</v>
      </c>
      <c r="B80" s="9"/>
      <c r="C80" s="30">
        <f>D79</f>
        <v>0.59375</v>
      </c>
      <c r="D80" s="16"/>
      <c r="E80" s="99" t="str">
        <f>Presentations!C676</f>
        <v>Experimental Methods/Tools and Instrumentation in Fluid Mechanics and Heat/Mass Transfer - I</v>
      </c>
      <c r="F80" s="9"/>
      <c r="G80" s="9"/>
      <c r="H80" s="9"/>
      <c r="I80" s="59"/>
      <c r="J80" s="59"/>
      <c r="K80" s="59"/>
      <c r="L80" s="59"/>
      <c r="M80" s="59"/>
    </row>
    <row r="81" spans="1:13" s="128" customFormat="1" x14ac:dyDescent="0.45">
      <c r="A81"/>
      <c r="B81" s="2"/>
      <c r="C81" s="29"/>
      <c r="D81" s="13"/>
      <c r="E81" s="33" t="s">
        <v>192</v>
      </c>
      <c r="F81" t="s">
        <v>2234</v>
      </c>
      <c r="G81"/>
      <c r="H81"/>
      <c r="I81" s="1" t="s">
        <v>1268</v>
      </c>
      <c r="J81" s="1" t="str">
        <f>Presentations!D677</f>
        <v>Thermodynamic modeling and experimental validation of fatty organic systems solid-liquid equilibrium</v>
      </c>
      <c r="K81" s="1" t="s">
        <v>1285</v>
      </c>
      <c r="L81" s="62">
        <f>C80</f>
        <v>0.59375</v>
      </c>
      <c r="M81" s="63">
        <f>L81+TIME(0,$R$1,0)</f>
        <v>0.60624999999999996</v>
      </c>
    </row>
    <row r="82" spans="1:13" s="128" customFormat="1" x14ac:dyDescent="0.45">
      <c r="A82"/>
      <c r="B82"/>
      <c r="C82" s="21"/>
      <c r="D82" s="13"/>
      <c r="E82" s="33" t="s">
        <v>193</v>
      </c>
      <c r="F82" t="s">
        <v>2200</v>
      </c>
      <c r="G82"/>
      <c r="H82"/>
      <c r="I82" s="1" t="s">
        <v>1270</v>
      </c>
      <c r="J82" s="1" t="str">
        <f>Presentations!D678</f>
        <v>A Robust and High Resolution Method for Measuring Spatio-Temporal Convective Heat Transfer</v>
      </c>
      <c r="K82" s="1" t="s">
        <v>1286</v>
      </c>
      <c r="L82" s="62">
        <f>M81</f>
        <v>0.60624999999999996</v>
      </c>
      <c r="M82" s="63">
        <f>L82+TIME(0,$R$1,0)</f>
        <v>0.61874999999999991</v>
      </c>
    </row>
    <row r="83" spans="1:13" s="128" customFormat="1" x14ac:dyDescent="0.45">
      <c r="A83"/>
      <c r="B83"/>
      <c r="C83" s="21"/>
      <c r="D83" s="13"/>
      <c r="E83" s="33"/>
      <c r="F83"/>
      <c r="G83"/>
      <c r="H83"/>
      <c r="I83" s="1" t="s">
        <v>1272</v>
      </c>
      <c r="J83" s="1" t="str">
        <f>Presentations!D679</f>
        <v>Thermal analysis of preform fabrication for Flow Mold Casting</v>
      </c>
      <c r="K83" s="1" t="s">
        <v>1287</v>
      </c>
      <c r="L83" s="62">
        <f t="shared" ref="L83:L85" si="13">M82</f>
        <v>0.61874999999999991</v>
      </c>
      <c r="M83" s="63">
        <f t="shared" ref="M83:M85" si="14">L83+TIME(0,$R$1,0)</f>
        <v>0.63124999999999987</v>
      </c>
    </row>
    <row r="84" spans="1:13" s="128" customFormat="1" x14ac:dyDescent="0.45">
      <c r="A84"/>
      <c r="B84"/>
      <c r="C84" s="21"/>
      <c r="D84" s="13"/>
      <c r="E84" s="33"/>
      <c r="F84"/>
      <c r="G84"/>
      <c r="H84"/>
      <c r="I84" s="1" t="s">
        <v>1277</v>
      </c>
      <c r="J84" s="1" t="str">
        <f>Presentations!D680</f>
        <v>Use of Optical Distributed Temperature Sensors for Condensation Heat Transfer Measurements of R134a in Circular Channels</v>
      </c>
      <c r="K84" s="1" t="s">
        <v>1728</v>
      </c>
      <c r="L84" s="62">
        <f t="shared" si="13"/>
        <v>0.63124999999999987</v>
      </c>
      <c r="M84" s="63">
        <f t="shared" si="14"/>
        <v>0.64374999999999982</v>
      </c>
    </row>
    <row r="85" spans="1:13" s="128" customFormat="1" x14ac:dyDescent="0.45">
      <c r="A85"/>
      <c r="B85"/>
      <c r="C85" s="21"/>
      <c r="D85" s="13"/>
      <c r="E85" s="33"/>
      <c r="F85"/>
      <c r="G85"/>
      <c r="H85"/>
      <c r="I85" s="1" t="s">
        <v>1279</v>
      </c>
      <c r="J85" s="1" t="str">
        <f>Presentations!D681</f>
        <v>Thermal Management of a Railgun Armature Using Phase Change Materials</v>
      </c>
      <c r="K85" s="1" t="s">
        <v>1288</v>
      </c>
      <c r="L85" s="62">
        <f t="shared" si="13"/>
        <v>0.64374999999999982</v>
      </c>
      <c r="M85" s="63">
        <f t="shared" si="14"/>
        <v>0.65624999999999978</v>
      </c>
    </row>
    <row r="86" spans="1:13" s="128" customFormat="1" x14ac:dyDescent="0.45">
      <c r="A86"/>
      <c r="B86"/>
      <c r="C86" s="21"/>
      <c r="D86" s="15">
        <f>M85+TIME(0,$S$1,0)</f>
        <v>0.65624999999999978</v>
      </c>
      <c r="E86" s="33"/>
      <c r="F86"/>
      <c r="G86"/>
      <c r="H86"/>
      <c r="I86" s="1"/>
      <c r="J86" s="1"/>
      <c r="K86" s="1"/>
      <c r="L86" s="62"/>
      <c r="M86" s="63"/>
    </row>
    <row r="87" spans="1:13" s="128" customFormat="1" x14ac:dyDescent="0.45">
      <c r="A87" s="8">
        <f>A80+1</f>
        <v>2</v>
      </c>
      <c r="B87" s="8"/>
      <c r="C87" s="25">
        <f>C80</f>
        <v>0.59375</v>
      </c>
      <c r="D87" s="17"/>
      <c r="E87" s="120" t="str">
        <f>Presentations!C173</f>
        <v>Fluid Measurements and Instrumentation - II</v>
      </c>
      <c r="F87" s="8"/>
      <c r="G87" s="8"/>
      <c r="H87" s="8"/>
      <c r="I87" s="64"/>
      <c r="J87" s="64"/>
      <c r="K87" s="64"/>
      <c r="L87" s="64"/>
      <c r="M87" s="64"/>
    </row>
    <row r="88" spans="1:13" s="128" customFormat="1" x14ac:dyDescent="0.45">
      <c r="A88" s="4"/>
      <c r="B88" s="5"/>
      <c r="C88" s="26"/>
      <c r="D88" s="18"/>
      <c r="E88" s="31" t="s">
        <v>192</v>
      </c>
      <c r="F88" s="82" t="s">
        <v>2229</v>
      </c>
      <c r="G88" s="4"/>
      <c r="H88" s="4"/>
      <c r="I88" s="65" t="s">
        <v>460</v>
      </c>
      <c r="J88" s="65" t="str">
        <f>Presentations!D174</f>
        <v>Analysis of Pressure Distribution along Pipeline Blockage Based on the CFD Simulation</v>
      </c>
      <c r="K88" s="65" t="s">
        <v>1817</v>
      </c>
      <c r="L88" s="66">
        <f>C87</f>
        <v>0.59375</v>
      </c>
      <c r="M88" s="67">
        <f>L88+TIME(0,$R$1,0)</f>
        <v>0.60624999999999996</v>
      </c>
    </row>
    <row r="89" spans="1:13" s="128" customFormat="1" x14ac:dyDescent="0.45">
      <c r="A89" s="4"/>
      <c r="B89" s="4"/>
      <c r="C89" s="27"/>
      <c r="D89" s="18"/>
      <c r="E89" s="31" t="s">
        <v>193</v>
      </c>
      <c r="F89" s="82" t="s">
        <v>2223</v>
      </c>
      <c r="G89" s="4"/>
      <c r="H89" s="4"/>
      <c r="I89" s="65" t="s">
        <v>472</v>
      </c>
      <c r="J89" s="65" t="str">
        <f>Presentations!D175</f>
        <v>THERMOMETRY OF FLOW FIELDS USING A TWO-COLOR RATIOMETRIC PLIF TECHNIQUE</v>
      </c>
      <c r="K89" s="65" t="s">
        <v>1732</v>
      </c>
      <c r="L89" s="66">
        <f>M88</f>
        <v>0.60624999999999996</v>
      </c>
      <c r="M89" s="67">
        <f>L89+TIME(0,$R$1,0)</f>
        <v>0.61874999999999991</v>
      </c>
    </row>
    <row r="90" spans="1:13" s="128" customFormat="1" x14ac:dyDescent="0.45">
      <c r="A90" s="4"/>
      <c r="B90" s="4"/>
      <c r="C90" s="27"/>
      <c r="D90" s="18"/>
      <c r="E90" s="31"/>
      <c r="F90" s="4"/>
      <c r="G90" s="4"/>
      <c r="H90" s="4"/>
      <c r="I90" s="65" t="s">
        <v>474</v>
      </c>
      <c r="J90" s="65" t="str">
        <f>Presentations!D176</f>
        <v>Mount Interference Effects on Total Temperature Probes</v>
      </c>
      <c r="K90" s="65" t="s">
        <v>1747</v>
      </c>
      <c r="L90" s="66">
        <f t="shared" ref="L90:L92" si="15">M89</f>
        <v>0.61874999999999991</v>
      </c>
      <c r="M90" s="67">
        <f t="shared" ref="M90:M92" si="16">L90+TIME(0,$R$1,0)</f>
        <v>0.63124999999999987</v>
      </c>
    </row>
    <row r="91" spans="1:13" s="128" customFormat="1" x14ac:dyDescent="0.45">
      <c r="A91" s="4"/>
      <c r="B91" s="4"/>
      <c r="C91" s="27"/>
      <c r="D91" s="18"/>
      <c r="E91" s="31"/>
      <c r="F91" s="4"/>
      <c r="G91" s="4"/>
      <c r="H91" s="4"/>
      <c r="I91" s="65" t="s">
        <v>466</v>
      </c>
      <c r="J91" s="65" t="str">
        <f>Presentations!D177</f>
        <v>AN EXPERIMENTAL STUDY FOR LIQUID LEAKAGE DETECTION ATTEMPT IN A COLD PLATE</v>
      </c>
      <c r="K91" s="65" t="s">
        <v>1711</v>
      </c>
      <c r="L91" s="66">
        <f t="shared" si="15"/>
        <v>0.63124999999999987</v>
      </c>
      <c r="M91" s="67">
        <f t="shared" si="16"/>
        <v>0.64374999999999982</v>
      </c>
    </row>
    <row r="92" spans="1:13" s="128" customFormat="1" x14ac:dyDescent="0.45">
      <c r="A92" s="4"/>
      <c r="B92" s="4"/>
      <c r="C92" s="27"/>
      <c r="D92" s="18"/>
      <c r="E92" s="31"/>
      <c r="F92" s="4"/>
      <c r="G92" s="4"/>
      <c r="H92" s="4"/>
      <c r="I92" s="65" t="s">
        <v>468</v>
      </c>
      <c r="J92" s="65" t="str">
        <f>Presentations!D178</f>
        <v>A Self-Guarded Hot-Plate Thermal Measurement System for Low-Thermal-Conductivity Materials</v>
      </c>
      <c r="K92" s="65" t="s">
        <v>414</v>
      </c>
      <c r="L92" s="66">
        <f t="shared" si="15"/>
        <v>0.64374999999999982</v>
      </c>
      <c r="M92" s="67">
        <f t="shared" si="16"/>
        <v>0.65624999999999978</v>
      </c>
    </row>
    <row r="93" spans="1:13" s="128" customFormat="1" x14ac:dyDescent="0.45">
      <c r="A93" s="7"/>
      <c r="B93" s="7"/>
      <c r="C93" s="28"/>
      <c r="D93" s="19">
        <f>D86</f>
        <v>0.65624999999999978</v>
      </c>
      <c r="E93" s="32"/>
      <c r="F93" s="7"/>
      <c r="G93" s="7"/>
      <c r="H93" s="7"/>
      <c r="I93" s="68"/>
      <c r="J93" s="68"/>
      <c r="K93" s="68"/>
      <c r="L93" s="69"/>
      <c r="M93" s="70"/>
    </row>
    <row r="94" spans="1:13" s="128" customFormat="1" x14ac:dyDescent="0.45">
      <c r="A94">
        <f>A87+1</f>
        <v>3</v>
      </c>
      <c r="B94"/>
      <c r="C94" s="29">
        <f>C87</f>
        <v>0.59375</v>
      </c>
      <c r="D94" s="13"/>
      <c r="E94" s="99" t="str">
        <f>Presentations!C367</f>
        <v>Compact Heat Exchangers</v>
      </c>
      <c r="F94"/>
      <c r="G94"/>
      <c r="H94"/>
      <c r="I94" s="1"/>
      <c r="J94" s="1"/>
      <c r="K94" s="1"/>
      <c r="L94" s="1"/>
      <c r="M94" s="1"/>
    </row>
    <row r="95" spans="1:13" s="128" customFormat="1" x14ac:dyDescent="0.45">
      <c r="A95"/>
      <c r="B95" s="2"/>
      <c r="C95" s="29"/>
      <c r="D95" s="13"/>
      <c r="E95" s="33" t="s">
        <v>192</v>
      </c>
      <c r="F95" t="s">
        <v>2205</v>
      </c>
      <c r="G95"/>
      <c r="H95"/>
      <c r="I95" s="1" t="s">
        <v>1096</v>
      </c>
      <c r="J95" s="1" t="str">
        <f>Presentations!D374</f>
        <v>Room Air Conditioner Simulation Models for Heat Exchanger Design and Indoor Air-flow Control Development</v>
      </c>
      <c r="K95" s="1" t="s">
        <v>1113</v>
      </c>
      <c r="L95" s="62">
        <f>C94</f>
        <v>0.59375</v>
      </c>
      <c r="M95" s="63">
        <f>L95+TIME(0,$R$1,0)</f>
        <v>0.60624999999999996</v>
      </c>
    </row>
    <row r="96" spans="1:13" s="128" customFormat="1" x14ac:dyDescent="0.45">
      <c r="A96"/>
      <c r="B96"/>
      <c r="C96" s="21"/>
      <c r="D96" s="13"/>
      <c r="E96" s="33" t="s">
        <v>193</v>
      </c>
      <c r="F96" t="s">
        <v>790</v>
      </c>
      <c r="G96"/>
      <c r="H96"/>
      <c r="I96" s="1" t="s">
        <v>820</v>
      </c>
      <c r="J96" s="1" t="str">
        <f>Presentations!D375</f>
        <v>Tube Shape &amp; Topology Optimization for Air-to-Refrigerant Heat Exchangers</v>
      </c>
      <c r="K96" s="1" t="s">
        <v>834</v>
      </c>
      <c r="L96" s="62">
        <f>M95</f>
        <v>0.60624999999999996</v>
      </c>
      <c r="M96" s="63">
        <f>L96+TIME(0,$R$1,0)</f>
        <v>0.61874999999999991</v>
      </c>
    </row>
    <row r="97" spans="1:13" s="128" customFormat="1" x14ac:dyDescent="0.45">
      <c r="A97"/>
      <c r="B97"/>
      <c r="C97" s="21"/>
      <c r="D97" s="13"/>
      <c r="E97" s="33"/>
      <c r="F97"/>
      <c r="G97"/>
      <c r="H97"/>
      <c r="I97" s="1" t="s">
        <v>812</v>
      </c>
      <c r="J97" s="1" t="str">
        <f>Presentations!D376</f>
        <v>Local Optimum Channel Height for Pressure Drop and Heat Transfer in the Herringbone Wavy Channel</v>
      </c>
      <c r="K97" s="1" t="s">
        <v>831</v>
      </c>
      <c r="L97" s="62">
        <f t="shared" ref="L97:L99" si="17">M96</f>
        <v>0.61874999999999991</v>
      </c>
      <c r="M97" s="63">
        <f t="shared" ref="M97:M99" si="18">L97+TIME(0,$R$1,0)</f>
        <v>0.63124999999999987</v>
      </c>
    </row>
    <row r="98" spans="1:13" s="128" customFormat="1" x14ac:dyDescent="0.45">
      <c r="A98"/>
      <c r="B98"/>
      <c r="C98" s="21"/>
      <c r="D98" s="13"/>
      <c r="E98" s="33"/>
      <c r="F98"/>
      <c r="G98"/>
      <c r="H98"/>
      <c r="I98" s="1" t="s">
        <v>932</v>
      </c>
      <c r="J98" s="1" t="str">
        <f>Presentations!D377</f>
        <v xml:space="preserve">Thermodynamics Based Optimization of a Three-Fluid Cross-Flow Heat Exchanger </v>
      </c>
      <c r="K98" s="1" t="s">
        <v>830</v>
      </c>
      <c r="L98" s="62">
        <f t="shared" si="17"/>
        <v>0.63124999999999987</v>
      </c>
      <c r="M98" s="63">
        <f t="shared" si="18"/>
        <v>0.64374999999999982</v>
      </c>
    </row>
    <row r="99" spans="1:13" s="128" customFormat="1" x14ac:dyDescent="0.45">
      <c r="A99"/>
      <c r="B99"/>
      <c r="C99" s="21"/>
      <c r="D99" s="13"/>
      <c r="E99" s="33"/>
      <c r="F99"/>
      <c r="G99"/>
      <c r="H99"/>
      <c r="I99" s="1" t="s">
        <v>1582</v>
      </c>
      <c r="J99" s="1" t="str">
        <f>Presentations!D378</f>
        <v>Modeling and optimization of heat transfer enhancement by winglet type vortex generator in fin and tube heat exchangers</v>
      </c>
      <c r="K99" s="1" t="s">
        <v>2127</v>
      </c>
      <c r="L99" s="62">
        <f t="shared" si="17"/>
        <v>0.64374999999999982</v>
      </c>
      <c r="M99" s="63">
        <f t="shared" si="18"/>
        <v>0.65624999999999978</v>
      </c>
    </row>
    <row r="100" spans="1:13" s="128" customFormat="1" x14ac:dyDescent="0.45">
      <c r="A100"/>
      <c r="B100"/>
      <c r="C100" s="21"/>
      <c r="D100" s="15">
        <f>M99+TIME(0,$S$1,0)</f>
        <v>0.65624999999999978</v>
      </c>
      <c r="E100" s="33"/>
      <c r="F100"/>
      <c r="G100"/>
      <c r="H100"/>
      <c r="I100" s="1"/>
      <c r="J100" s="1"/>
      <c r="K100" s="1"/>
      <c r="L100" s="62"/>
      <c r="M100" s="63"/>
    </row>
    <row r="101" spans="1:13" s="128" customFormat="1" x14ac:dyDescent="0.45">
      <c r="A101" s="74">
        <f>A94+1</f>
        <v>4</v>
      </c>
      <c r="B101" s="74"/>
      <c r="C101" s="143">
        <f>C94</f>
        <v>0.59375</v>
      </c>
      <c r="D101" s="144"/>
      <c r="E101" s="74" t="s">
        <v>1653</v>
      </c>
      <c r="F101" s="74" t="s">
        <v>2143</v>
      </c>
      <c r="G101" s="74"/>
      <c r="H101" s="75" t="s">
        <v>1660</v>
      </c>
      <c r="I101" s="78" t="s">
        <v>1709</v>
      </c>
      <c r="J101" s="75"/>
      <c r="K101" s="75"/>
      <c r="L101" s="75"/>
      <c r="M101" s="75"/>
    </row>
    <row r="102" spans="1:13" s="128" customFormat="1" x14ac:dyDescent="0.45">
      <c r="A102" s="80"/>
      <c r="B102" s="149"/>
      <c r="C102" s="145"/>
      <c r="D102" s="146"/>
      <c r="E102" s="79"/>
      <c r="F102" s="80"/>
      <c r="G102" s="80"/>
      <c r="H102" s="80"/>
      <c r="I102" s="81"/>
      <c r="J102" s="81"/>
      <c r="K102" s="81"/>
      <c r="L102" s="76">
        <f>C101</f>
        <v>0.59375</v>
      </c>
      <c r="M102" s="77">
        <f>L102+TIME(0,$R$1,0)</f>
        <v>0.60624999999999996</v>
      </c>
    </row>
    <row r="103" spans="1:13" s="128" customFormat="1" x14ac:dyDescent="0.45">
      <c r="A103" s="80"/>
      <c r="B103" s="80"/>
      <c r="C103" s="147"/>
      <c r="D103" s="146"/>
      <c r="E103" s="121"/>
      <c r="F103" s="80"/>
      <c r="G103" s="80"/>
      <c r="H103" s="80"/>
      <c r="I103" s="81"/>
      <c r="J103" s="81"/>
      <c r="K103" s="81"/>
      <c r="L103" s="76">
        <f>M102</f>
        <v>0.60624999999999996</v>
      </c>
      <c r="M103" s="77">
        <f>L103+TIME(0,$R$1,0)</f>
        <v>0.61874999999999991</v>
      </c>
    </row>
    <row r="104" spans="1:13" s="128" customFormat="1" x14ac:dyDescent="0.45">
      <c r="A104" s="80"/>
      <c r="B104" s="80"/>
      <c r="C104" s="147"/>
      <c r="D104" s="146"/>
      <c r="E104" s="121" t="str">
        <f>Presentations!C125</f>
        <v>Combustion, Fuel, Fire</v>
      </c>
      <c r="F104" s="80"/>
      <c r="G104" s="80"/>
      <c r="H104" s="80"/>
      <c r="I104" s="237">
        <v>0</v>
      </c>
      <c r="J104" s="237">
        <f>Presentations!D126</f>
        <v>0</v>
      </c>
      <c r="K104" s="237">
        <v>0</v>
      </c>
      <c r="L104" s="76">
        <f t="shared" ref="L104:L106" si="19">M103</f>
        <v>0.61874999999999991</v>
      </c>
      <c r="M104" s="77">
        <f t="shared" ref="M104:M106" si="20">L104+TIME(0,$R$1,0)</f>
        <v>0.63124999999999987</v>
      </c>
    </row>
    <row r="105" spans="1:13" s="128" customFormat="1" x14ac:dyDescent="0.45">
      <c r="A105" s="4"/>
      <c r="B105" s="4"/>
      <c r="C105" s="27"/>
      <c r="D105" s="18"/>
      <c r="E105" s="31" t="s">
        <v>192</v>
      </c>
      <c r="F105" s="82" t="s">
        <v>2235</v>
      </c>
      <c r="G105" s="4"/>
      <c r="H105" s="4"/>
      <c r="I105" s="65" t="s">
        <v>392</v>
      </c>
      <c r="J105" s="65" t="str">
        <f>Presentations!D127</f>
        <v>Composite material combustion modeling in SNL Sierra low Mach module Fuego using thermally interacting, chemically reactive Lagrangian particles</v>
      </c>
      <c r="K105" s="65" t="s">
        <v>408</v>
      </c>
      <c r="L105" s="66">
        <f t="shared" si="19"/>
        <v>0.63124999999999987</v>
      </c>
      <c r="M105" s="67">
        <f t="shared" si="20"/>
        <v>0.64374999999999982</v>
      </c>
    </row>
    <row r="106" spans="1:13" s="128" customFormat="1" x14ac:dyDescent="0.45">
      <c r="A106" s="4"/>
      <c r="B106" s="4"/>
      <c r="C106" s="27"/>
      <c r="D106" s="18"/>
      <c r="E106" s="31" t="s">
        <v>193</v>
      </c>
      <c r="F106" s="82" t="s">
        <v>2230</v>
      </c>
      <c r="G106" s="4"/>
      <c r="H106" s="4"/>
      <c r="I106" s="65" t="s">
        <v>394</v>
      </c>
      <c r="J106" s="65" t="str">
        <f>Presentations!D128</f>
        <v>Effect of Heat Extraction on Flame Position in Counterflow Porous Burner</v>
      </c>
      <c r="K106" s="65" t="s">
        <v>1738</v>
      </c>
      <c r="L106" s="66">
        <f t="shared" si="19"/>
        <v>0.64374999999999982</v>
      </c>
      <c r="M106" s="67">
        <f t="shared" si="20"/>
        <v>0.65624999999999978</v>
      </c>
    </row>
    <row r="107" spans="1:13" s="128" customFormat="1" x14ac:dyDescent="0.45">
      <c r="A107" s="7"/>
      <c r="B107" s="7"/>
      <c r="C107" s="28"/>
      <c r="D107" s="19">
        <f>D100</f>
        <v>0.65624999999999978</v>
      </c>
      <c r="E107" s="32"/>
      <c r="F107" s="7"/>
      <c r="G107" s="7"/>
      <c r="H107" s="7"/>
      <c r="I107" s="68"/>
      <c r="J107" s="68"/>
      <c r="K107" s="68"/>
      <c r="L107" s="69"/>
      <c r="M107" s="70"/>
    </row>
    <row r="108" spans="1:13" s="128" customFormat="1" x14ac:dyDescent="0.45">
      <c r="A108">
        <f>A101+1</f>
        <v>5</v>
      </c>
      <c r="B108"/>
      <c r="C108" s="29">
        <f>C101</f>
        <v>0.59375</v>
      </c>
      <c r="D108" s="13"/>
      <c r="E108" s="99" t="str">
        <f>Presentations!C728</f>
        <v>Flow Instability</v>
      </c>
      <c r="F108"/>
      <c r="G108"/>
      <c r="H108"/>
      <c r="I108" s="1"/>
      <c r="J108" s="1"/>
      <c r="K108" s="1"/>
      <c r="L108" s="1"/>
      <c r="M108" s="1"/>
    </row>
    <row r="109" spans="1:13" s="128" customFormat="1" x14ac:dyDescent="0.45">
      <c r="A109"/>
      <c r="B109" s="2"/>
      <c r="C109" s="29"/>
      <c r="D109" s="13"/>
      <c r="E109" s="33" t="s">
        <v>192</v>
      </c>
      <c r="F109" t="s">
        <v>826</v>
      </c>
      <c r="G109"/>
      <c r="H109"/>
      <c r="I109" s="1" t="s">
        <v>1336</v>
      </c>
      <c r="J109" s="1" t="str">
        <f>Presentations!D729</f>
        <v>Liquid Rope Coiling with Multiple Viscous Jets</v>
      </c>
      <c r="K109" s="1" t="s">
        <v>1358</v>
      </c>
      <c r="L109" s="62">
        <f>C108</f>
        <v>0.59375</v>
      </c>
      <c r="M109" s="63">
        <f>L109+TIME(0,$R$1,0)</f>
        <v>0.60624999999999996</v>
      </c>
    </row>
    <row r="110" spans="1:13" s="128" customFormat="1" x14ac:dyDescent="0.45">
      <c r="A110"/>
      <c r="B110"/>
      <c r="C110" s="21"/>
      <c r="D110" s="13"/>
      <c r="E110" s="33" t="s">
        <v>193</v>
      </c>
      <c r="F110" t="s">
        <v>2236</v>
      </c>
      <c r="G110"/>
      <c r="H110"/>
      <c r="I110" s="1" t="s">
        <v>1348</v>
      </c>
      <c r="J110" s="1" t="str">
        <f>Presentations!D730</f>
        <v xml:space="preserve">Bifurcation Analysis of the Super-critical Carbon Dioxide Flow in Heated Channel.   </v>
      </c>
      <c r="K110" s="1" t="s">
        <v>961</v>
      </c>
      <c r="L110" s="62">
        <f>M109</f>
        <v>0.60624999999999996</v>
      </c>
      <c r="M110" s="63">
        <f>L110+TIME(0,$R$1,0)</f>
        <v>0.61874999999999991</v>
      </c>
    </row>
    <row r="111" spans="1:13" s="128" customFormat="1" x14ac:dyDescent="0.45">
      <c r="A111"/>
      <c r="B111"/>
      <c r="C111" s="21"/>
      <c r="D111" s="13"/>
      <c r="E111" s="33"/>
      <c r="F111"/>
      <c r="G111"/>
      <c r="H111"/>
      <c r="I111" s="1" t="s">
        <v>1350</v>
      </c>
      <c r="J111" s="1" t="str">
        <f>Presentations!D731</f>
        <v>Symmetric and antisymmetric characterization of turbulent flow past a square cylinder of low aspect ratio</v>
      </c>
      <c r="K111" s="1" t="s">
        <v>1364</v>
      </c>
      <c r="L111" s="62">
        <f t="shared" ref="L111:L113" si="21">M110</f>
        <v>0.61874999999999991</v>
      </c>
      <c r="M111" s="63">
        <f t="shared" ref="M111:M113" si="22">L111+TIME(0,$R$1,0)</f>
        <v>0.63124999999999987</v>
      </c>
    </row>
    <row r="112" spans="1:13" s="128" customFormat="1" x14ac:dyDescent="0.45">
      <c r="A112"/>
      <c r="B112"/>
      <c r="C112" s="21"/>
      <c r="D112" s="13"/>
      <c r="E112" s="33"/>
      <c r="F112"/>
      <c r="G112"/>
      <c r="H112"/>
      <c r="I112" s="1" t="s">
        <v>1356</v>
      </c>
      <c r="J112" s="1" t="str">
        <f>Presentations!D732</f>
        <v>The investigation in the density-wave instability of a uniformly heated channel at a supercritical pressure using a three-region nonlinear model</v>
      </c>
      <c r="K112" s="1" t="s">
        <v>2198</v>
      </c>
      <c r="L112" s="62">
        <f t="shared" si="21"/>
        <v>0.63124999999999987</v>
      </c>
      <c r="M112" s="63">
        <f t="shared" si="22"/>
        <v>0.64374999999999982</v>
      </c>
    </row>
    <row r="113" spans="1:13" s="128" customFormat="1" x14ac:dyDescent="0.45">
      <c r="A113"/>
      <c r="B113"/>
      <c r="C113" s="21"/>
      <c r="D113" s="13"/>
      <c r="E113" s="33"/>
      <c r="F113"/>
      <c r="G113"/>
      <c r="H113"/>
      <c r="I113" s="1">
        <v>0</v>
      </c>
      <c r="J113" s="1">
        <f>Presentations!D733</f>
        <v>0</v>
      </c>
      <c r="K113" s="1">
        <v>0</v>
      </c>
      <c r="L113" s="62">
        <f t="shared" si="21"/>
        <v>0.64374999999999982</v>
      </c>
      <c r="M113" s="63">
        <f t="shared" si="22"/>
        <v>0.65624999999999978</v>
      </c>
    </row>
    <row r="114" spans="1:13" s="128" customFormat="1" x14ac:dyDescent="0.45">
      <c r="A114"/>
      <c r="B114"/>
      <c r="C114" s="21"/>
      <c r="D114" s="19">
        <f>D107</f>
        <v>0.65624999999999978</v>
      </c>
      <c r="E114" s="33"/>
      <c r="F114"/>
      <c r="G114"/>
      <c r="H114"/>
      <c r="I114" s="1"/>
      <c r="J114" s="1"/>
      <c r="K114" s="1"/>
      <c r="L114" s="62"/>
      <c r="M114" s="63"/>
    </row>
    <row r="115" spans="1:13" s="128" customFormat="1" x14ac:dyDescent="0.45">
      <c r="A115" s="8">
        <f>A108+1</f>
        <v>6</v>
      </c>
      <c r="B115" s="8"/>
      <c r="C115" s="25">
        <f>C108</f>
        <v>0.59375</v>
      </c>
      <c r="D115" s="18"/>
      <c r="E115" s="120" t="str">
        <f>Presentations!C250</f>
        <v>Advanced Energy Systems</v>
      </c>
      <c r="F115" s="8"/>
      <c r="G115" s="8"/>
      <c r="H115" s="8"/>
      <c r="I115" s="64"/>
      <c r="J115" s="64"/>
      <c r="K115" s="64"/>
      <c r="L115" s="64"/>
      <c r="M115" s="64"/>
    </row>
    <row r="116" spans="1:13" s="128" customFormat="1" x14ac:dyDescent="0.45">
      <c r="A116" s="4"/>
      <c r="B116" s="5"/>
      <c r="C116" s="26"/>
      <c r="D116" s="18"/>
      <c r="E116" s="31" t="s">
        <v>192</v>
      </c>
      <c r="F116" s="82" t="s">
        <v>241</v>
      </c>
      <c r="G116" s="4"/>
      <c r="H116" s="4"/>
      <c r="I116" s="65" t="s">
        <v>597</v>
      </c>
      <c r="J116" s="65" t="str">
        <f>Presentations!D251</f>
        <v>Exergy Analysis of the Alumina Nanofluid through a Ribbed Annular Channel</v>
      </c>
      <c r="K116" s="65" t="s">
        <v>1764</v>
      </c>
      <c r="L116" s="66">
        <f>C115</f>
        <v>0.59375</v>
      </c>
      <c r="M116" s="67">
        <f>L116+TIME(0,$R$1,0)</f>
        <v>0.60624999999999996</v>
      </c>
    </row>
    <row r="117" spans="1:13" s="128" customFormat="1" x14ac:dyDescent="0.45">
      <c r="A117" s="4"/>
      <c r="B117" s="4"/>
      <c r="C117" s="27"/>
      <c r="D117" s="18"/>
      <c r="E117" s="31" t="s">
        <v>193</v>
      </c>
      <c r="F117" s="82" t="s">
        <v>2204</v>
      </c>
      <c r="G117" s="4"/>
      <c r="H117" s="4"/>
      <c r="I117" s="65" t="s">
        <v>599</v>
      </c>
      <c r="J117" s="65" t="str">
        <f>Presentations!D252</f>
        <v>Performance Evaluation on a Closed Brayton Cycle with different working fluid</v>
      </c>
      <c r="K117" s="65" t="s">
        <v>622</v>
      </c>
      <c r="L117" s="66">
        <f>M116</f>
        <v>0.60624999999999996</v>
      </c>
      <c r="M117" s="67">
        <f>L117+TIME(0,$R$1,0)</f>
        <v>0.61874999999999991</v>
      </c>
    </row>
    <row r="118" spans="1:13" s="128" customFormat="1" x14ac:dyDescent="0.45">
      <c r="A118" s="4"/>
      <c r="B118" s="4"/>
      <c r="C118" s="27"/>
      <c r="D118" s="18"/>
      <c r="E118" s="31"/>
      <c r="F118" s="4"/>
      <c r="G118" s="4"/>
      <c r="H118" s="4"/>
      <c r="I118" s="65" t="s">
        <v>612</v>
      </c>
      <c r="J118" s="65" t="str">
        <f>Presentations!D253</f>
        <v>SOLAR-POWERED CONDENSATION VACUUM TECHNOLOGY</v>
      </c>
      <c r="K118" s="65" t="s">
        <v>656</v>
      </c>
      <c r="L118" s="66">
        <f t="shared" ref="L118:L120" si="23">M117</f>
        <v>0.61874999999999991</v>
      </c>
      <c r="M118" s="67">
        <f t="shared" ref="M118:M120" si="24">L118+TIME(0,$R$1,0)</f>
        <v>0.63124999999999987</v>
      </c>
    </row>
    <row r="119" spans="1:13" s="128" customFormat="1" x14ac:dyDescent="0.45">
      <c r="A119" s="4"/>
      <c r="B119" s="4"/>
      <c r="C119" s="27"/>
      <c r="D119" s="18"/>
      <c r="E119" s="31"/>
      <c r="F119" s="4"/>
      <c r="G119" s="4"/>
      <c r="H119" s="4"/>
      <c r="I119" s="65" t="s">
        <v>616</v>
      </c>
      <c r="J119" s="65" t="str">
        <f>Presentations!D254</f>
        <v>THERMODYNAMIC MODELING AND ASSESSMENT OF ALLAM CYCLE UTILIZING NATURAL GAS</v>
      </c>
      <c r="K119" s="65" t="s">
        <v>2095</v>
      </c>
      <c r="L119" s="66">
        <f t="shared" si="23"/>
        <v>0.63124999999999987</v>
      </c>
      <c r="M119" s="67">
        <f t="shared" si="24"/>
        <v>0.64374999999999982</v>
      </c>
    </row>
    <row r="120" spans="1:13" s="128" customFormat="1" x14ac:dyDescent="0.45">
      <c r="A120" s="4"/>
      <c r="B120" s="4"/>
      <c r="C120" s="27"/>
      <c r="D120" s="18"/>
      <c r="E120" s="31"/>
      <c r="F120" s="4"/>
      <c r="G120" s="4"/>
      <c r="H120" s="4"/>
      <c r="I120" s="65" t="s">
        <v>818</v>
      </c>
      <c r="J120" s="65" t="str">
        <f>Presentations!D255</f>
        <v>Visualisation of large-scale Heat Exchanger Networks to support energy retrofit</v>
      </c>
      <c r="K120" s="65" t="s">
        <v>833</v>
      </c>
      <c r="L120" s="66">
        <f t="shared" si="23"/>
        <v>0.64374999999999982</v>
      </c>
      <c r="M120" s="67">
        <f t="shared" si="24"/>
        <v>0.65624999999999978</v>
      </c>
    </row>
    <row r="121" spans="1:13" s="128" customFormat="1" x14ac:dyDescent="0.45">
      <c r="A121" s="7"/>
      <c r="B121" s="7"/>
      <c r="C121" s="28"/>
      <c r="D121" s="243">
        <f>M120+TIME(0,$S$1,0)</f>
        <v>0.65624999999999978</v>
      </c>
      <c r="E121" s="32"/>
      <c r="F121" s="7"/>
      <c r="G121" s="7"/>
      <c r="H121" s="7"/>
      <c r="I121" s="68"/>
      <c r="J121" s="68"/>
      <c r="K121" s="68"/>
      <c r="L121" s="69"/>
      <c r="M121" s="70"/>
    </row>
    <row r="122" spans="1:13" s="128" customFormat="1" x14ac:dyDescent="0.45">
      <c r="A122">
        <f>A115+1</f>
        <v>7</v>
      </c>
      <c r="B122"/>
      <c r="C122" s="29">
        <f>C115</f>
        <v>0.59375</v>
      </c>
      <c r="D122" s="13"/>
      <c r="E122" s="99" t="str">
        <f>Presentations!C488</f>
        <v>Fundamentals in Fluid Flow and Heat/Mass and Momentum Transfer – II</v>
      </c>
      <c r="F122"/>
      <c r="G122"/>
      <c r="H122"/>
      <c r="I122" s="1"/>
      <c r="J122" s="1"/>
      <c r="K122" s="1"/>
      <c r="L122" s="1"/>
      <c r="M122" s="1"/>
    </row>
    <row r="123" spans="1:13" s="128" customFormat="1" x14ac:dyDescent="0.45">
      <c r="A123"/>
      <c r="B123" s="2"/>
      <c r="C123" s="29"/>
      <c r="D123" s="13"/>
      <c r="E123" s="33" t="s">
        <v>192</v>
      </c>
      <c r="F123" t="s">
        <v>2237</v>
      </c>
      <c r="G123"/>
      <c r="H123"/>
      <c r="I123" s="1" t="s">
        <v>1002</v>
      </c>
      <c r="J123" s="1" t="str">
        <f>Presentations!D489</f>
        <v xml:space="preserve">Nanofluid Viscosity and Effective Parameters </v>
      </c>
      <c r="K123" s="1" t="s">
        <v>1982</v>
      </c>
      <c r="L123" s="62">
        <f>C122</f>
        <v>0.59375</v>
      </c>
      <c r="M123" s="63">
        <f>L123+TIME(0,$R$1,0)</f>
        <v>0.60624999999999996</v>
      </c>
    </row>
    <row r="124" spans="1:13" s="128" customFormat="1" x14ac:dyDescent="0.45">
      <c r="A124"/>
      <c r="B124"/>
      <c r="C124" s="21"/>
      <c r="D124" s="13"/>
      <c r="E124" s="33" t="s">
        <v>193</v>
      </c>
      <c r="F124" t="s">
        <v>2208</v>
      </c>
      <c r="G124"/>
      <c r="H124"/>
      <c r="I124" s="1" t="s">
        <v>1006</v>
      </c>
      <c r="J124" s="1" t="str">
        <f>Presentations!D490</f>
        <v>Numerical investigation on local heat transfer characteristics of S-CO2 in horizontal semicircular microtube</v>
      </c>
      <c r="K124" s="1" t="s">
        <v>1019</v>
      </c>
      <c r="L124" s="62">
        <f>M123</f>
        <v>0.60624999999999996</v>
      </c>
      <c r="M124" s="63">
        <f>L124+TIME(0,$R$1,0)</f>
        <v>0.61874999999999991</v>
      </c>
    </row>
    <row r="125" spans="1:13" s="128" customFormat="1" x14ac:dyDescent="0.45">
      <c r="A125"/>
      <c r="B125"/>
      <c r="C125" s="21"/>
      <c r="D125" s="13"/>
      <c r="E125" s="33"/>
      <c r="F125"/>
      <c r="G125"/>
      <c r="H125"/>
      <c r="I125" s="1" t="s">
        <v>230</v>
      </c>
      <c r="J125" s="1" t="str">
        <f>Presentations!D491</f>
        <v>Interpretation of local mass transport in evaporation process in a slit-like pore based on molecular energy transport mechanism</v>
      </c>
      <c r="K125" s="1" t="s">
        <v>240</v>
      </c>
      <c r="L125" s="62">
        <f t="shared" ref="L125:L127" si="25">M124</f>
        <v>0.61874999999999991</v>
      </c>
      <c r="M125" s="63">
        <f t="shared" ref="M125:M127" si="26">L125+TIME(0,$R$1,0)</f>
        <v>0.63124999999999987</v>
      </c>
    </row>
    <row r="126" spans="1:13" s="128" customFormat="1" x14ac:dyDescent="0.45">
      <c r="A126"/>
      <c r="B126"/>
      <c r="C126" s="21"/>
      <c r="D126" s="13"/>
      <c r="E126" s="33"/>
      <c r="F126"/>
      <c r="G126"/>
      <c r="H126"/>
      <c r="I126" s="1" t="s">
        <v>978</v>
      </c>
      <c r="J126" s="1" t="str">
        <f>Presentations!D492</f>
        <v>Numerical investigation of the droplet condensation on the horizontal surface with adaptive fraction control of patterned wettability</v>
      </c>
      <c r="K126" s="1" t="s">
        <v>990</v>
      </c>
      <c r="L126" s="62">
        <f t="shared" si="25"/>
        <v>0.63124999999999987</v>
      </c>
      <c r="M126" s="63">
        <f t="shared" si="26"/>
        <v>0.64374999999999982</v>
      </c>
    </row>
    <row r="127" spans="1:13" s="128" customFormat="1" x14ac:dyDescent="0.45">
      <c r="A127"/>
      <c r="B127"/>
      <c r="C127" s="21"/>
      <c r="D127" s="13"/>
      <c r="E127" s="33"/>
      <c r="F127"/>
      <c r="G127"/>
      <c r="H127"/>
      <c r="I127" s="1">
        <v>0</v>
      </c>
      <c r="J127" s="1">
        <f>Presentations!D493</f>
        <v>0</v>
      </c>
      <c r="K127" s="1">
        <v>0</v>
      </c>
      <c r="L127" s="62">
        <f t="shared" si="25"/>
        <v>0.64374999999999982</v>
      </c>
      <c r="M127" s="63">
        <f t="shared" si="26"/>
        <v>0.65624999999999978</v>
      </c>
    </row>
    <row r="128" spans="1:13" s="128" customFormat="1" x14ac:dyDescent="0.45">
      <c r="A128"/>
      <c r="B128"/>
      <c r="C128" s="21"/>
      <c r="D128" s="19">
        <f>D121</f>
        <v>0.65624999999999978</v>
      </c>
      <c r="E128" s="33"/>
      <c r="F128"/>
      <c r="G128"/>
      <c r="H128"/>
      <c r="I128" s="1"/>
      <c r="J128" s="1"/>
      <c r="K128" s="1"/>
      <c r="L128" s="62"/>
      <c r="M128" s="63"/>
    </row>
    <row r="129" spans="1:13" s="128" customFormat="1" x14ac:dyDescent="0.45">
      <c r="A129" s="8">
        <f>A122+1</f>
        <v>8</v>
      </c>
      <c r="B129" s="8"/>
      <c r="C129" s="25">
        <f>C122</f>
        <v>0.59375</v>
      </c>
      <c r="D129" s="18"/>
      <c r="E129" s="120" t="str">
        <f>Presentations!C615</f>
        <v>Computational Methods/Tools in Thermal-Fluid Systems - IV</v>
      </c>
      <c r="F129" s="8"/>
      <c r="G129" s="8"/>
      <c r="H129" s="8"/>
      <c r="I129" s="64"/>
      <c r="J129" s="64"/>
      <c r="K129" s="64"/>
      <c r="L129" s="64"/>
      <c r="M129" s="64"/>
    </row>
    <row r="130" spans="1:13" s="128" customFormat="1" x14ac:dyDescent="0.45">
      <c r="A130" s="4"/>
      <c r="B130" s="5"/>
      <c r="C130" s="26"/>
      <c r="D130" s="18"/>
      <c r="E130" s="31" t="s">
        <v>192</v>
      </c>
      <c r="F130" s="82" t="s">
        <v>482</v>
      </c>
      <c r="G130" s="4"/>
      <c r="H130" s="4"/>
      <c r="I130" s="65" t="s">
        <v>1204</v>
      </c>
      <c r="J130" s="65" t="str">
        <f>Presentations!D616</f>
        <v>Numerical investigation of heat transfer in dense fixed beds of arbitrary shaped particles with immersed boundary methods</v>
      </c>
      <c r="K130" s="65" t="s">
        <v>1219</v>
      </c>
      <c r="L130" s="66">
        <f>C129</f>
        <v>0.59375</v>
      </c>
      <c r="M130" s="67">
        <f>L130+TIME(0,$R$1,0)</f>
        <v>0.60624999999999996</v>
      </c>
    </row>
    <row r="131" spans="1:13" s="128" customFormat="1" x14ac:dyDescent="0.45">
      <c r="A131" s="4"/>
      <c r="B131" s="4"/>
      <c r="C131" s="27"/>
      <c r="D131" s="18"/>
      <c r="E131" s="31" t="s">
        <v>193</v>
      </c>
      <c r="F131" s="82" t="s">
        <v>2238</v>
      </c>
      <c r="G131" s="4"/>
      <c r="H131" s="4"/>
      <c r="I131" s="65" t="s">
        <v>1210</v>
      </c>
      <c r="J131" s="65" t="str">
        <f>Presentations!D617</f>
        <v>Numerical modelling of condensing flows under time-varying thermal boundary conditions</v>
      </c>
      <c r="K131" s="65" t="s">
        <v>1756</v>
      </c>
      <c r="L131" s="66">
        <f>M130</f>
        <v>0.60624999999999996</v>
      </c>
      <c r="M131" s="67">
        <f>L131+TIME(0,$R$1,0)</f>
        <v>0.61874999999999991</v>
      </c>
    </row>
    <row r="132" spans="1:13" s="128" customFormat="1" x14ac:dyDescent="0.45">
      <c r="A132" s="4"/>
      <c r="B132" s="4"/>
      <c r="C132" s="27"/>
      <c r="D132" s="18"/>
      <c r="E132" s="31"/>
      <c r="F132" s="4"/>
      <c r="G132" s="4"/>
      <c r="H132" s="4"/>
      <c r="I132" s="65" t="s">
        <v>1206</v>
      </c>
      <c r="J132" s="65" t="str">
        <f>Presentations!D618</f>
        <v>NUMERICAL ANALYSIS OF A TURBULENT REACTING FLAME USING COMPREHENSIVE MODELING APPROACHES: RANS, LES AND HYBRID RANS-LES</v>
      </c>
      <c r="K132" s="65" t="s">
        <v>2119</v>
      </c>
      <c r="L132" s="66">
        <f t="shared" ref="L132:L134" si="27">M131</f>
        <v>0.61874999999999991</v>
      </c>
      <c r="M132" s="67">
        <f t="shared" ref="M132:M134" si="28">L132+TIME(0,$R$1,0)</f>
        <v>0.63124999999999987</v>
      </c>
    </row>
    <row r="133" spans="1:13" s="128" customFormat="1" x14ac:dyDescent="0.45">
      <c r="A133" s="4"/>
      <c r="B133" s="4"/>
      <c r="C133" s="27"/>
      <c r="D133" s="18"/>
      <c r="E133" s="31"/>
      <c r="F133" s="4"/>
      <c r="G133" s="4"/>
      <c r="H133" s="4"/>
      <c r="I133" s="65" t="s">
        <v>1212</v>
      </c>
      <c r="J133" s="65" t="str">
        <f>Presentations!D619</f>
        <v>A Study on the Transient Flow in a Buoyancy-Driven Wall Plume</v>
      </c>
      <c r="K133" s="65" t="s">
        <v>1221</v>
      </c>
      <c r="L133" s="66">
        <f t="shared" si="27"/>
        <v>0.63124999999999987</v>
      </c>
      <c r="M133" s="67">
        <f t="shared" si="28"/>
        <v>0.64374999999999982</v>
      </c>
    </row>
    <row r="134" spans="1:13" s="128" customFormat="1" x14ac:dyDescent="0.45">
      <c r="A134" s="4"/>
      <c r="B134" s="4"/>
      <c r="C134" s="27"/>
      <c r="D134" s="18"/>
      <c r="E134" s="31"/>
      <c r="F134" s="4"/>
      <c r="G134" s="4"/>
      <c r="H134" s="4"/>
      <c r="I134" s="65" t="s">
        <v>234</v>
      </c>
      <c r="J134" s="65" t="str">
        <f>Presentations!D620</f>
        <v>CFD Simulation of Two Phase Annular Flow in Natural Gas Wells</v>
      </c>
      <c r="K134" s="65" t="s">
        <v>241</v>
      </c>
      <c r="L134" s="66">
        <f t="shared" si="27"/>
        <v>0.64374999999999982</v>
      </c>
      <c r="M134" s="67">
        <f t="shared" si="28"/>
        <v>0.65624999999999978</v>
      </c>
    </row>
    <row r="135" spans="1:13" s="128" customFormat="1" x14ac:dyDescent="0.45">
      <c r="A135" s="7"/>
      <c r="B135" s="7"/>
      <c r="C135" s="28"/>
      <c r="D135" s="243">
        <f>M134+TIME(0,$S$1,0)</f>
        <v>0.65624999999999978</v>
      </c>
      <c r="E135" s="32"/>
      <c r="F135" s="7"/>
      <c r="G135" s="7"/>
      <c r="H135" s="7"/>
      <c r="I135" s="68"/>
      <c r="J135" s="68"/>
      <c r="K135" s="68"/>
      <c r="L135" s="69"/>
      <c r="M135" s="70"/>
    </row>
    <row r="136" spans="1:13" s="128" customFormat="1" x14ac:dyDescent="0.45">
      <c r="A136">
        <f>A129+1</f>
        <v>9</v>
      </c>
      <c r="B136"/>
      <c r="C136" s="29">
        <f>C129</f>
        <v>0.59375</v>
      </c>
      <c r="D136" s="13"/>
      <c r="E136" s="99" t="str">
        <f>Presentations!C878</f>
        <v>Heat Transfer and Thermal Processes in Electronics and Power Applications</v>
      </c>
      <c r="F136"/>
      <c r="G136"/>
      <c r="H136"/>
      <c r="I136" s="1"/>
      <c r="J136" s="1"/>
      <c r="K136" s="1"/>
      <c r="L136" s="1"/>
      <c r="M136" s="1"/>
    </row>
    <row r="137" spans="1:13" s="128" customFormat="1" x14ac:dyDescent="0.45">
      <c r="A137"/>
      <c r="B137" s="2"/>
      <c r="C137" s="29"/>
      <c r="D137" s="13"/>
      <c r="E137" s="33" t="s">
        <v>192</v>
      </c>
      <c r="F137" t="s">
        <v>2239</v>
      </c>
      <c r="G137"/>
      <c r="H137"/>
      <c r="I137" s="1" t="s">
        <v>1570</v>
      </c>
      <c r="J137" s="1" t="str">
        <f>Presentations!D879</f>
        <v>Pool-boiling heat transfer enhancement using modulated wick structures</v>
      </c>
      <c r="K137" s="1" t="s">
        <v>987</v>
      </c>
      <c r="L137" s="62">
        <f>C136</f>
        <v>0.59375</v>
      </c>
      <c r="M137" s="63">
        <f>L137+TIME(0,$R$1,0)</f>
        <v>0.60624999999999996</v>
      </c>
    </row>
    <row r="138" spans="1:13" s="128" customFormat="1" x14ac:dyDescent="0.45">
      <c r="A138"/>
      <c r="B138"/>
      <c r="C138" s="21"/>
      <c r="D138" s="13"/>
      <c r="E138" s="33" t="s">
        <v>193</v>
      </c>
      <c r="F138" t="s">
        <v>2240</v>
      </c>
      <c r="G138"/>
      <c r="H138"/>
      <c r="I138" s="1" t="s">
        <v>1572</v>
      </c>
      <c r="J138" s="1" t="str">
        <f>Presentations!D880</f>
        <v>Creating Vortex Generators using Preferential Surface Wettability Patterning for Air-Side Heat Transfer Enhancement</v>
      </c>
      <c r="K138" s="1" t="s">
        <v>1589</v>
      </c>
      <c r="L138" s="62">
        <f>M137</f>
        <v>0.60624999999999996</v>
      </c>
      <c r="M138" s="63">
        <f>L138+TIME(0,$R$1,0)</f>
        <v>0.61874999999999991</v>
      </c>
    </row>
    <row r="139" spans="1:13" s="128" customFormat="1" x14ac:dyDescent="0.45">
      <c r="A139"/>
      <c r="B139"/>
      <c r="C139" s="21"/>
      <c r="D139" s="13"/>
      <c r="E139" s="33"/>
      <c r="F139"/>
      <c r="G139"/>
      <c r="H139"/>
      <c r="I139" s="1" t="s">
        <v>1578</v>
      </c>
      <c r="J139" s="1" t="str">
        <f>Presentations!D881</f>
        <v>EXPERIMENTAL STUDY ON STABILITY OF DIFFERENT NANOFLUIDS BY USING DIFFERENT NANOPARTICLES AND BASEFLUIDS</v>
      </c>
      <c r="K139" s="1" t="s">
        <v>1592</v>
      </c>
      <c r="L139" s="62">
        <f t="shared" ref="L139:L141" si="29">M138</f>
        <v>0.61874999999999991</v>
      </c>
      <c r="M139" s="63">
        <f t="shared" ref="M139:M141" si="30">L139+TIME(0,$R$1,0)</f>
        <v>0.63124999999999987</v>
      </c>
    </row>
    <row r="140" spans="1:13" s="128" customFormat="1" x14ac:dyDescent="0.45">
      <c r="A140"/>
      <c r="B140"/>
      <c r="C140" s="21"/>
      <c r="D140" s="13"/>
      <c r="E140" s="33"/>
      <c r="F140"/>
      <c r="G140"/>
      <c r="H140"/>
      <c r="I140" s="1" t="s">
        <v>1576</v>
      </c>
      <c r="J140" s="1" t="str">
        <f>Presentations!D882</f>
        <v>Thermal and hydraulic performance of longitudinal perforated rectangular fins with perforations shapes and sizes variation</v>
      </c>
      <c r="K140" s="1" t="s">
        <v>1591</v>
      </c>
      <c r="L140" s="62">
        <f t="shared" si="29"/>
        <v>0.63124999999999987</v>
      </c>
      <c r="M140" s="63">
        <f t="shared" si="30"/>
        <v>0.64374999999999982</v>
      </c>
    </row>
    <row r="141" spans="1:13" s="128" customFormat="1" x14ac:dyDescent="0.45">
      <c r="A141"/>
      <c r="B141"/>
      <c r="C141" s="21"/>
      <c r="D141" s="13"/>
      <c r="E141" s="33"/>
      <c r="F141"/>
      <c r="G141"/>
      <c r="H141"/>
      <c r="I141" s="1" t="s">
        <v>1584</v>
      </c>
      <c r="J141" s="1" t="str">
        <f>Presentations!D883</f>
        <v xml:space="preserve">A HYBRID HEAT SINK FOR THERMAL MANAGEMENT OF HOT-SPOTS  -  Flow Visualization </v>
      </c>
      <c r="K141" s="1" t="s">
        <v>241</v>
      </c>
      <c r="L141" s="62">
        <f t="shared" si="29"/>
        <v>0.64374999999999982</v>
      </c>
      <c r="M141" s="63">
        <f t="shared" si="30"/>
        <v>0.65624999999999978</v>
      </c>
    </row>
    <row r="142" spans="1:13" s="128" customFormat="1" x14ac:dyDescent="0.45">
      <c r="A142"/>
      <c r="B142"/>
      <c r="C142" s="21"/>
      <c r="D142" s="19">
        <f>D135</f>
        <v>0.65624999999999978</v>
      </c>
      <c r="E142" s="33"/>
      <c r="F142"/>
      <c r="G142"/>
      <c r="H142"/>
      <c r="I142" s="1"/>
      <c r="J142" s="1"/>
      <c r="K142" s="1"/>
      <c r="L142" s="62"/>
      <c r="M142" s="63"/>
    </row>
    <row r="143" spans="1:13" s="128" customFormat="1" x14ac:dyDescent="0.45">
      <c r="A143" s="8">
        <f>A136+1</f>
        <v>10</v>
      </c>
      <c r="B143" s="8"/>
      <c r="C143" s="25">
        <f>C136</f>
        <v>0.59375</v>
      </c>
      <c r="D143" s="18"/>
      <c r="E143" s="120" t="str">
        <f>Presentations!C342</f>
        <v>Thermal Energy Storage - II</v>
      </c>
      <c r="F143" s="8"/>
      <c r="G143" s="8"/>
      <c r="H143" s="8"/>
      <c r="I143" s="64"/>
      <c r="J143" s="64"/>
      <c r="K143" s="64"/>
      <c r="L143" s="64"/>
      <c r="M143" s="64"/>
    </row>
    <row r="144" spans="1:13" s="128" customFormat="1" x14ac:dyDescent="0.45">
      <c r="A144" s="4"/>
      <c r="B144" s="5"/>
      <c r="C144" s="26"/>
      <c r="D144" s="18"/>
      <c r="E144" s="31" t="s">
        <v>192</v>
      </c>
      <c r="F144" s="82" t="s">
        <v>1756</v>
      </c>
      <c r="G144" s="4"/>
      <c r="H144" s="4"/>
      <c r="I144" s="65" t="s">
        <v>770</v>
      </c>
      <c r="J144" s="65" t="str">
        <f>Presentations!D343</f>
        <v>Sensitivity Analysis and Parameter Estimation for Battery Kinetic and Thermophysical Parameters</v>
      </c>
      <c r="K144" s="65" t="s">
        <v>788</v>
      </c>
      <c r="L144" s="66">
        <f>C143</f>
        <v>0.59375</v>
      </c>
      <c r="M144" s="67">
        <f>L144+TIME(0,$R$1,0)</f>
        <v>0.60624999999999996</v>
      </c>
    </row>
    <row r="145" spans="1:13" s="128" customFormat="1" x14ac:dyDescent="0.45">
      <c r="A145" s="4"/>
      <c r="B145" s="4"/>
      <c r="C145" s="27"/>
      <c r="D145" s="18"/>
      <c r="E145" s="31" t="s">
        <v>193</v>
      </c>
      <c r="F145" s="82" t="s">
        <v>2204</v>
      </c>
      <c r="G145" s="4"/>
      <c r="H145" s="4"/>
      <c r="I145" s="65" t="s">
        <v>1717</v>
      </c>
      <c r="J145" s="65" t="str">
        <f>Presentations!D344</f>
        <v>Hydropower - Today's Challenges and Tomorrow's Successes</v>
      </c>
      <c r="K145" s="65" t="s">
        <v>1718</v>
      </c>
      <c r="L145" s="66">
        <f>M144</f>
        <v>0.60624999999999996</v>
      </c>
      <c r="M145" s="67">
        <f>L145+TIME(0,$R$1,0)</f>
        <v>0.61874999999999991</v>
      </c>
    </row>
    <row r="146" spans="1:13" s="128" customFormat="1" x14ac:dyDescent="0.45">
      <c r="A146" s="4"/>
      <c r="B146" s="4"/>
      <c r="C146" s="27"/>
      <c r="D146" s="18"/>
      <c r="E146" s="31"/>
      <c r="F146" s="4"/>
      <c r="G146" s="4"/>
      <c r="H146" s="4"/>
      <c r="I146" s="65" t="s">
        <v>774</v>
      </c>
      <c r="J146" s="65" t="str">
        <f>Presentations!D345</f>
        <v>Discharging Process of a High-Temperature Heat Pipe-Assisted Thermal Energy Storage System with Nano-Enhanced Phase Change Material</v>
      </c>
      <c r="K146" s="65" t="s">
        <v>539</v>
      </c>
      <c r="L146" s="66">
        <f t="shared" ref="L146:L148" si="31">M145</f>
        <v>0.61874999999999991</v>
      </c>
      <c r="M146" s="67">
        <f t="shared" ref="M146:M148" si="32">L146+TIME(0,$R$1,0)</f>
        <v>0.63124999999999987</v>
      </c>
    </row>
    <row r="147" spans="1:13" s="128" customFormat="1" x14ac:dyDescent="0.45">
      <c r="A147" s="4"/>
      <c r="B147" s="4"/>
      <c r="C147" s="27"/>
      <c r="D147" s="18"/>
      <c r="E147" s="31"/>
      <c r="F147" s="4"/>
      <c r="G147" s="4"/>
      <c r="H147" s="4"/>
      <c r="I147" s="65" t="s">
        <v>776</v>
      </c>
      <c r="J147" s="65" t="str">
        <f>Presentations!D346</f>
        <v>On the Effects of Porous Inserts on the Improvement of Latent Heat Thermal Energy Storage Systems performance</v>
      </c>
      <c r="K147" s="65" t="s">
        <v>789</v>
      </c>
      <c r="L147" s="66">
        <f t="shared" si="31"/>
        <v>0.63124999999999987</v>
      </c>
      <c r="M147" s="67">
        <f t="shared" si="32"/>
        <v>0.64374999999999982</v>
      </c>
    </row>
    <row r="148" spans="1:13" s="128" customFormat="1" x14ac:dyDescent="0.45">
      <c r="A148" s="4"/>
      <c r="B148" s="4"/>
      <c r="C148" s="27"/>
      <c r="D148" s="18"/>
      <c r="E148" s="31"/>
      <c r="F148" s="4"/>
      <c r="G148" s="4"/>
      <c r="H148" s="4"/>
      <c r="I148" s="65" t="s">
        <v>741</v>
      </c>
      <c r="J148" s="65" t="str">
        <f>Presentations!D347</f>
        <v>Development of effectively designed latent heat thermal energy storage system using flexible thin pouches</v>
      </c>
      <c r="K148" s="65" t="s">
        <v>2197</v>
      </c>
      <c r="L148" s="66">
        <f t="shared" si="31"/>
        <v>0.64374999999999982</v>
      </c>
      <c r="M148" s="67">
        <f t="shared" si="32"/>
        <v>0.65624999999999978</v>
      </c>
    </row>
    <row r="149" spans="1:13" s="128" customFormat="1" x14ac:dyDescent="0.45">
      <c r="A149" s="7"/>
      <c r="B149" s="7"/>
      <c r="C149" s="28"/>
      <c r="D149" s="243">
        <f>M148+TIME(0,$S$1,0)</f>
        <v>0.65624999999999978</v>
      </c>
      <c r="E149" s="32"/>
      <c r="F149" s="7"/>
      <c r="G149" s="7"/>
      <c r="H149" s="7"/>
      <c r="I149" s="65"/>
      <c r="J149" s="65"/>
      <c r="K149" s="65"/>
      <c r="L149" s="69"/>
      <c r="M149" s="70"/>
    </row>
    <row r="150" spans="1:13" s="128" customFormat="1" x14ac:dyDescent="0.45">
      <c r="A150"/>
      <c r="B150"/>
      <c r="C150" s="29">
        <f>D149</f>
        <v>0.65624999999999978</v>
      </c>
      <c r="D150" s="20">
        <f>C150+TIME(0,15,0)</f>
        <v>0.66666666666666641</v>
      </c>
      <c r="E150" s="33" t="s">
        <v>22</v>
      </c>
      <c r="F150"/>
      <c r="G150"/>
      <c r="H150"/>
      <c r="I150" s="1"/>
      <c r="J150" s="1"/>
      <c r="K150" s="1"/>
      <c r="L150" s="1"/>
      <c r="M150" s="1"/>
    </row>
    <row r="151" spans="1:13" s="128" customFormat="1" x14ac:dyDescent="0.45">
      <c r="A151"/>
      <c r="B151"/>
      <c r="C151" s="21"/>
      <c r="D151" s="13"/>
      <c r="E151" s="33"/>
      <c r="F151"/>
      <c r="G151"/>
      <c r="H151"/>
      <c r="I151" s="1"/>
      <c r="J151" s="1"/>
      <c r="K151" s="1"/>
      <c r="L151" s="1"/>
      <c r="M151" s="1"/>
    </row>
    <row r="152" spans="1:13" s="128" customFormat="1" x14ac:dyDescent="0.45">
      <c r="A152" s="9">
        <v>1</v>
      </c>
      <c r="B152" s="9"/>
      <c r="C152" s="30">
        <f>D150+TIME(0,0,0)</f>
        <v>0.66666666666666641</v>
      </c>
      <c r="D152" s="16"/>
      <c r="E152" s="112" t="str">
        <f>Presentations!C229</f>
        <v>Aerospace Applications</v>
      </c>
      <c r="F152" s="9"/>
      <c r="G152" s="9"/>
      <c r="H152" s="9"/>
      <c r="I152" s="59"/>
      <c r="J152" s="59"/>
      <c r="K152" s="59"/>
      <c r="L152" s="59"/>
      <c r="M152" s="59"/>
    </row>
    <row r="153" spans="1:13" s="128" customFormat="1" x14ac:dyDescent="0.45">
      <c r="A153"/>
      <c r="B153" s="2"/>
      <c r="C153" s="29"/>
      <c r="D153" s="13"/>
      <c r="E153" s="33" t="s">
        <v>192</v>
      </c>
      <c r="F153" t="s">
        <v>2216</v>
      </c>
      <c r="G153"/>
      <c r="H153"/>
      <c r="I153" s="1" t="s">
        <v>568</v>
      </c>
      <c r="J153" s="1" t="str">
        <f>Presentations!D230</f>
        <v>Assessing Effects of Wind Angle of Attack on Airplane Wing Precipitation Collection Efficiency Using Airfoil Pressure Profiles</v>
      </c>
      <c r="K153" s="1" t="s">
        <v>588</v>
      </c>
      <c r="L153" s="62">
        <f>C152</f>
        <v>0.66666666666666641</v>
      </c>
      <c r="M153" s="63">
        <f>L153+TIME(0,$R$1,0)</f>
        <v>0.67916666666666636</v>
      </c>
    </row>
    <row r="154" spans="1:13" s="128" customFormat="1" x14ac:dyDescent="0.45">
      <c r="A154"/>
      <c r="B154"/>
      <c r="C154" s="21"/>
      <c r="D154" s="13"/>
      <c r="E154" s="33" t="s">
        <v>193</v>
      </c>
      <c r="F154" t="s">
        <v>1712</v>
      </c>
      <c r="G154"/>
      <c r="H154"/>
      <c r="I154" s="1" t="s">
        <v>570</v>
      </c>
      <c r="J154" s="1" t="str">
        <f>Presentations!D231</f>
        <v>Designing a Flying Ambulance</v>
      </c>
      <c r="K154" s="1" t="s">
        <v>589</v>
      </c>
      <c r="L154" s="62">
        <f>M153</f>
        <v>0.67916666666666636</v>
      </c>
      <c r="M154" s="63">
        <f>L154+TIME(0,$R$1,0)</f>
        <v>0.69166666666666632</v>
      </c>
    </row>
    <row r="155" spans="1:13" s="128" customFormat="1" x14ac:dyDescent="0.45">
      <c r="A155"/>
      <c r="B155"/>
      <c r="C155" s="21"/>
      <c r="D155" s="13"/>
      <c r="E155" s="33"/>
      <c r="F155"/>
      <c r="G155"/>
      <c r="H155"/>
      <c r="I155" s="1" t="s">
        <v>580</v>
      </c>
      <c r="J155" s="1" t="str">
        <f>Presentations!D232</f>
        <v>A Dynamic Electrothermal Model of a Thermopile Detector for Earth Radiation Budget Applications</v>
      </c>
      <c r="K155" s="1" t="s">
        <v>2194</v>
      </c>
      <c r="L155" s="62">
        <f t="shared" ref="L155:L157" si="33">M154</f>
        <v>0.69166666666666632</v>
      </c>
      <c r="M155" s="63">
        <f t="shared" ref="M155:M157" si="34">L155+TIME(0,$R$1,0)</f>
        <v>0.70416666666666627</v>
      </c>
    </row>
    <row r="156" spans="1:13" s="128" customFormat="1" x14ac:dyDescent="0.45">
      <c r="A156"/>
      <c r="B156"/>
      <c r="C156" s="21"/>
      <c r="D156" s="13"/>
      <c r="E156" s="33"/>
      <c r="F156"/>
      <c r="G156"/>
      <c r="H156"/>
      <c r="I156" s="1" t="s">
        <v>584</v>
      </c>
      <c r="J156" s="1" t="str">
        <f>Presentations!D233</f>
        <v>CFD Simulation of Supersonic Blunt Shaped Re-entry Vehicle Configuration</v>
      </c>
      <c r="K156" s="1" t="s">
        <v>594</v>
      </c>
      <c r="L156" s="62">
        <f t="shared" si="33"/>
        <v>0.70416666666666627</v>
      </c>
      <c r="M156" s="63">
        <f t="shared" si="34"/>
        <v>0.71666666666666623</v>
      </c>
    </row>
    <row r="157" spans="1:13" s="128" customFormat="1" x14ac:dyDescent="0.45">
      <c r="A157"/>
      <c r="B157"/>
      <c r="C157" s="21"/>
      <c r="D157" s="13"/>
      <c r="E157" s="33"/>
      <c r="F157"/>
      <c r="G157"/>
      <c r="H157"/>
      <c r="I157" s="1" t="s">
        <v>566</v>
      </c>
      <c r="J157" s="1" t="str">
        <f>Presentations!D234</f>
        <v>Towards Real-Time CFD Simulation of In-Flight Icing</v>
      </c>
      <c r="K157" s="1" t="s">
        <v>587</v>
      </c>
      <c r="L157" s="62">
        <f t="shared" si="33"/>
        <v>0.71666666666666623</v>
      </c>
      <c r="M157" s="63">
        <f t="shared" si="34"/>
        <v>0.72916666666666619</v>
      </c>
    </row>
    <row r="158" spans="1:13" s="128" customFormat="1" x14ac:dyDescent="0.45">
      <c r="A158"/>
      <c r="B158"/>
      <c r="C158" s="21"/>
      <c r="D158" s="15">
        <f>M157+TIME(0,$S$1,0)</f>
        <v>0.72916666666666619</v>
      </c>
      <c r="E158" s="33"/>
      <c r="F158"/>
      <c r="G158"/>
      <c r="H158"/>
      <c r="I158" s="1"/>
      <c r="J158" s="1"/>
      <c r="K158" s="1"/>
      <c r="L158" s="62"/>
      <c r="M158" s="63"/>
    </row>
    <row r="159" spans="1:13" s="128" customFormat="1" x14ac:dyDescent="0.45">
      <c r="A159" s="8">
        <f>A152+1</f>
        <v>2</v>
      </c>
      <c r="B159" s="8"/>
      <c r="C159" s="25">
        <f>C152</f>
        <v>0.66666666666666641</v>
      </c>
      <c r="D159" s="17"/>
      <c r="E159" s="120" t="str">
        <f>Presentations!C508</f>
        <v>Fundamentals in Fluid Flow and Heat/Mass and Momentum Transfer – IV</v>
      </c>
      <c r="F159" s="8"/>
      <c r="G159" s="8"/>
      <c r="H159" s="8"/>
      <c r="I159" s="64"/>
      <c r="J159" s="64"/>
      <c r="K159" s="64"/>
      <c r="L159" s="64"/>
      <c r="M159" s="64"/>
    </row>
    <row r="160" spans="1:13" s="128" customFormat="1" x14ac:dyDescent="0.45">
      <c r="A160" s="4"/>
      <c r="B160" s="5"/>
      <c r="C160" s="26"/>
      <c r="D160" s="18"/>
      <c r="E160" s="31" t="s">
        <v>192</v>
      </c>
      <c r="F160" s="82" t="s">
        <v>2223</v>
      </c>
      <c r="G160" s="4"/>
      <c r="H160" s="4"/>
      <c r="I160" s="65" t="s">
        <v>1047</v>
      </c>
      <c r="J160" s="65" t="str">
        <f>Presentations!D509</f>
        <v>FORCE INTERACTION OF BOILING DISPERSED EMULSION PARTICLES</v>
      </c>
      <c r="K160" s="65" t="s">
        <v>1065</v>
      </c>
      <c r="L160" s="66">
        <f>C159</f>
        <v>0.66666666666666641</v>
      </c>
      <c r="M160" s="67">
        <f>L160+TIME(0,$R$1,0)</f>
        <v>0.67916666666666636</v>
      </c>
    </row>
    <row r="161" spans="1:13" s="128" customFormat="1" x14ac:dyDescent="0.45">
      <c r="A161" s="4"/>
      <c r="B161" s="4"/>
      <c r="C161" s="27"/>
      <c r="D161" s="18"/>
      <c r="E161" s="31" t="s">
        <v>193</v>
      </c>
      <c r="F161" s="82" t="s">
        <v>2241</v>
      </c>
      <c r="G161" s="4"/>
      <c r="H161" s="4"/>
      <c r="I161" s="65" t="s">
        <v>1051</v>
      </c>
      <c r="J161" s="65" t="str">
        <f>Presentations!D510</f>
        <v>Dr</v>
      </c>
      <c r="K161" s="65" t="s">
        <v>1067</v>
      </c>
      <c r="L161" s="66">
        <f>M160</f>
        <v>0.67916666666666636</v>
      </c>
      <c r="M161" s="67">
        <f>L161+TIME(0,$R$1,0)</f>
        <v>0.69166666666666632</v>
      </c>
    </row>
    <row r="162" spans="1:13" s="128" customFormat="1" x14ac:dyDescent="0.45">
      <c r="A162" s="4"/>
      <c r="B162" s="4"/>
      <c r="C162" s="27"/>
      <c r="D162" s="18"/>
      <c r="E162" s="31"/>
      <c r="F162" s="4"/>
      <c r="G162" s="4"/>
      <c r="H162" s="4"/>
      <c r="I162" s="65" t="s">
        <v>462</v>
      </c>
      <c r="J162" s="65" t="str">
        <f>Presentations!D511</f>
        <v>Influence of surface properties on cooling of hot bodies in liquids</v>
      </c>
      <c r="K162" s="65" t="s">
        <v>479</v>
      </c>
      <c r="L162" s="66">
        <f t="shared" ref="L162:L164" si="35">M161</f>
        <v>0.69166666666666632</v>
      </c>
      <c r="M162" s="67">
        <f t="shared" ref="M162:M164" si="36">L162+TIME(0,$R$1,0)</f>
        <v>0.70416666666666627</v>
      </c>
    </row>
    <row r="163" spans="1:13" s="128" customFormat="1" x14ac:dyDescent="0.45">
      <c r="A163" s="4"/>
      <c r="B163" s="4"/>
      <c r="C163" s="27"/>
      <c r="D163" s="18"/>
      <c r="E163" s="31"/>
      <c r="F163" s="4"/>
      <c r="G163" s="4"/>
      <c r="H163" s="4"/>
      <c r="I163" s="65" t="s">
        <v>1061</v>
      </c>
      <c r="J163" s="65" t="str">
        <f>Presentations!D512</f>
        <v>Characterization of the dynamics of vapor bubble collapse</v>
      </c>
      <c r="K163" s="65" t="s">
        <v>1727</v>
      </c>
      <c r="L163" s="66">
        <f t="shared" si="35"/>
        <v>0.70416666666666627</v>
      </c>
      <c r="M163" s="67">
        <f t="shared" si="36"/>
        <v>0.71666666666666623</v>
      </c>
    </row>
    <row r="164" spans="1:13" s="128" customFormat="1" x14ac:dyDescent="0.45">
      <c r="A164" s="4"/>
      <c r="B164" s="4"/>
      <c r="C164" s="27"/>
      <c r="D164" s="18"/>
      <c r="E164" s="31"/>
      <c r="F164" s="4"/>
      <c r="G164" s="4"/>
      <c r="H164" s="4"/>
      <c r="I164" s="65" t="s">
        <v>1063</v>
      </c>
      <c r="J164" s="65" t="str">
        <f>Presentations!D513</f>
        <v>ANALYSIS OF THE PHYSICAL VALIDITY OF DNS BENCHMARK TESTS FOR PHASE CHANGE</v>
      </c>
      <c r="K164" s="65" t="s">
        <v>2110</v>
      </c>
      <c r="L164" s="66">
        <f t="shared" si="35"/>
        <v>0.71666666666666623</v>
      </c>
      <c r="M164" s="67">
        <f t="shared" si="36"/>
        <v>0.72916666666666619</v>
      </c>
    </row>
    <row r="165" spans="1:13" s="128" customFormat="1" x14ac:dyDescent="0.45">
      <c r="A165" s="7"/>
      <c r="B165" s="7"/>
      <c r="C165" s="28"/>
      <c r="D165" s="19">
        <f>M164+TIME(0,$S$1,0)</f>
        <v>0.72916666666666619</v>
      </c>
      <c r="E165" s="32"/>
      <c r="F165" s="7"/>
      <c r="G165" s="7"/>
      <c r="H165" s="7"/>
      <c r="I165" s="68"/>
      <c r="J165" s="68"/>
      <c r="K165" s="68"/>
      <c r="L165" s="69"/>
      <c r="M165" s="70"/>
    </row>
    <row r="166" spans="1:13" s="128" customFormat="1" x14ac:dyDescent="0.45">
      <c r="A166" s="123">
        <f>A159+1</f>
        <v>3</v>
      </c>
      <c r="B166" s="123"/>
      <c r="C166" s="132">
        <f>C159</f>
        <v>0.66666666666666641</v>
      </c>
      <c r="D166" s="133"/>
      <c r="E166" s="234" t="s">
        <v>1661</v>
      </c>
      <c r="F166" s="123" t="s">
        <v>1706</v>
      </c>
      <c r="G166" s="123"/>
      <c r="H166" s="123"/>
      <c r="I166" s="124"/>
      <c r="J166" s="124"/>
      <c r="K166" s="124"/>
      <c r="L166" s="124"/>
      <c r="M166" s="124"/>
    </row>
    <row r="167" spans="1:13" s="128" customFormat="1" x14ac:dyDescent="0.45">
      <c r="A167" s="123"/>
      <c r="B167" s="148"/>
      <c r="C167" s="132"/>
      <c r="D167" s="133"/>
      <c r="E167" s="234" t="str">
        <f>Keynotes!A45</f>
        <v>Chair:</v>
      </c>
      <c r="F167" s="123" t="s">
        <v>2143</v>
      </c>
      <c r="G167" s="123"/>
      <c r="H167" s="123"/>
      <c r="I167" s="124"/>
      <c r="J167" s="124">
        <f>Presentations!D432</f>
        <v>0</v>
      </c>
      <c r="K167" s="124">
        <v>0</v>
      </c>
      <c r="L167" s="134">
        <f>C166</f>
        <v>0.66666666666666641</v>
      </c>
      <c r="M167" s="135">
        <f>L167+TIME(0,$R$1,0)</f>
        <v>0.67916666666666636</v>
      </c>
    </row>
    <row r="168" spans="1:13" s="128" customFormat="1" x14ac:dyDescent="0.45">
      <c r="A168" s="123"/>
      <c r="B168" s="123"/>
      <c r="C168" s="136"/>
      <c r="D168" s="133"/>
      <c r="E168" s="234" t="str">
        <f>Keynotes!A46</f>
        <v>Chair:</v>
      </c>
      <c r="F168" s="123" t="s">
        <v>1221</v>
      </c>
      <c r="G168" s="123"/>
      <c r="H168" s="123"/>
      <c r="I168" s="124"/>
      <c r="J168" s="124">
        <f>Presentations!D433</f>
        <v>0</v>
      </c>
      <c r="K168" s="124">
        <v>0</v>
      </c>
      <c r="L168" s="134">
        <f>M167</f>
        <v>0.67916666666666636</v>
      </c>
      <c r="M168" s="135">
        <f>L168+TIME(0,$R$1,0)</f>
        <v>0.69166666666666632</v>
      </c>
    </row>
    <row r="169" spans="1:13" s="128" customFormat="1" x14ac:dyDescent="0.45">
      <c r="A169" s="123"/>
      <c r="B169" s="123"/>
      <c r="C169" s="136"/>
      <c r="D169" s="133"/>
      <c r="E169" s="234" t="str">
        <f>Keynotes!A47</f>
        <v>Panelists:</v>
      </c>
      <c r="F169" s="123" t="s">
        <v>1775</v>
      </c>
      <c r="G169" s="123"/>
      <c r="H169" s="123"/>
      <c r="I169" s="124"/>
      <c r="J169" s="124">
        <f>Presentations!D434</f>
        <v>0</v>
      </c>
      <c r="K169" s="124">
        <v>0</v>
      </c>
      <c r="L169" s="134">
        <f t="shared" ref="L169:L171" si="37">M168</f>
        <v>0.69166666666666632</v>
      </c>
      <c r="M169" s="135">
        <f t="shared" ref="M169:M171" si="38">L169+TIME(0,$R$1,0)</f>
        <v>0.70416666666666627</v>
      </c>
    </row>
    <row r="170" spans="1:13" s="128" customFormat="1" x14ac:dyDescent="0.45">
      <c r="A170" s="123"/>
      <c r="B170" s="123"/>
      <c r="C170" s="136"/>
      <c r="D170" s="133"/>
      <c r="E170" s="138"/>
      <c r="F170" s="123" t="s">
        <v>1776</v>
      </c>
      <c r="G170" s="123"/>
      <c r="H170" s="123"/>
      <c r="I170" s="124"/>
      <c r="J170" s="124">
        <f>Presentations!D435</f>
        <v>0</v>
      </c>
      <c r="K170" s="124">
        <v>0</v>
      </c>
      <c r="L170" s="134">
        <f t="shared" si="37"/>
        <v>0.70416666666666627</v>
      </c>
      <c r="M170" s="135">
        <f t="shared" si="38"/>
        <v>0.71666666666666623</v>
      </c>
    </row>
    <row r="171" spans="1:13" s="128" customFormat="1" x14ac:dyDescent="0.45">
      <c r="A171" s="123"/>
      <c r="B171" s="123"/>
      <c r="C171" s="136"/>
      <c r="D171" s="133"/>
      <c r="E171" s="138"/>
      <c r="F171" s="123" t="s">
        <v>1777</v>
      </c>
      <c r="G171" s="123"/>
      <c r="H171" s="123"/>
      <c r="I171" s="124"/>
      <c r="J171" s="124">
        <f>Presentations!D436</f>
        <v>0</v>
      </c>
      <c r="K171" s="124">
        <v>0</v>
      </c>
      <c r="L171" s="134">
        <f t="shared" si="37"/>
        <v>0.71666666666666623</v>
      </c>
      <c r="M171" s="135">
        <f t="shared" si="38"/>
        <v>0.72916666666666619</v>
      </c>
    </row>
    <row r="172" spans="1:13" s="128" customFormat="1" x14ac:dyDescent="0.45">
      <c r="A172" s="123"/>
      <c r="B172" s="123"/>
      <c r="C172" s="136"/>
      <c r="D172" s="137">
        <f>D165</f>
        <v>0.72916666666666619</v>
      </c>
      <c r="E172" s="138"/>
      <c r="F172" s="123" t="s">
        <v>1778</v>
      </c>
      <c r="G172" s="123"/>
      <c r="H172" s="123"/>
      <c r="I172" s="124"/>
      <c r="J172" s="124">
        <f>Presentations!D437</f>
        <v>0</v>
      </c>
      <c r="K172" s="124"/>
      <c r="L172" s="134"/>
      <c r="M172" s="135"/>
    </row>
    <row r="173" spans="1:13" s="128" customFormat="1" x14ac:dyDescent="0.45">
      <c r="A173" s="74">
        <f>A166+1</f>
        <v>4</v>
      </c>
      <c r="B173" s="74"/>
      <c r="C173" s="143">
        <f>C166</f>
        <v>0.66666666666666641</v>
      </c>
      <c r="D173" s="144"/>
      <c r="E173" s="74" t="s">
        <v>1653</v>
      </c>
      <c r="F173" s="74" t="s">
        <v>2242</v>
      </c>
      <c r="G173" s="74"/>
      <c r="H173" s="88" t="s">
        <v>1660</v>
      </c>
      <c r="I173" s="78" t="s">
        <v>1656</v>
      </c>
      <c r="J173" s="75"/>
      <c r="K173" s="75"/>
      <c r="L173" s="75"/>
      <c r="M173" s="75"/>
    </row>
    <row r="174" spans="1:13" s="128" customFormat="1" x14ac:dyDescent="0.45">
      <c r="A174" s="80"/>
      <c r="B174" s="149"/>
      <c r="C174" s="145"/>
      <c r="D174" s="146"/>
      <c r="E174" s="79"/>
      <c r="F174" s="80"/>
      <c r="G174" s="80"/>
      <c r="H174" s="80"/>
      <c r="I174" s="81"/>
      <c r="J174" s="81"/>
      <c r="K174" s="81"/>
      <c r="L174" s="76">
        <f>C173</f>
        <v>0.66666666666666641</v>
      </c>
      <c r="M174" s="77">
        <f t="shared" ref="M174:M179" si="39">L174+TIME(0,$R$1,0)</f>
        <v>0.67916666666666636</v>
      </c>
    </row>
    <row r="175" spans="1:13" s="128" customFormat="1" x14ac:dyDescent="0.45">
      <c r="A175" s="80"/>
      <c r="B175" s="80"/>
      <c r="C175" s="147"/>
      <c r="D175" s="146"/>
      <c r="E175" s="121"/>
      <c r="F175" s="80"/>
      <c r="G175" s="80"/>
      <c r="H175" s="80"/>
      <c r="I175" s="81"/>
      <c r="J175" s="81"/>
      <c r="K175" s="81"/>
      <c r="L175" s="76">
        <f>M174</f>
        <v>0.67916666666666636</v>
      </c>
      <c r="M175" s="77">
        <f t="shared" si="39"/>
        <v>0.69166666666666632</v>
      </c>
    </row>
    <row r="176" spans="1:13" s="128" customFormat="1" x14ac:dyDescent="0.45">
      <c r="A176" s="80"/>
      <c r="B176" s="80"/>
      <c r="C176" s="147"/>
      <c r="D176" s="146"/>
      <c r="E176" s="121" t="str">
        <f>Presentations!C790</f>
        <v>Fluid FLow and Heat Transfer in Industrial and Commercial Processes and In Material Processing - II</v>
      </c>
      <c r="F176" s="80"/>
      <c r="G176" s="80"/>
      <c r="H176" s="80"/>
      <c r="I176" s="239">
        <v>0</v>
      </c>
      <c r="J176" s="239">
        <f>Presentations!D791</f>
        <v>0</v>
      </c>
      <c r="K176" s="239">
        <v>0</v>
      </c>
      <c r="L176" s="76"/>
      <c r="M176" s="77"/>
    </row>
    <row r="177" spans="1:13" s="128" customFormat="1" x14ac:dyDescent="0.45">
      <c r="A177" s="4"/>
      <c r="B177" s="4"/>
      <c r="C177" s="27"/>
      <c r="D177" s="18"/>
      <c r="E177" s="31" t="s">
        <v>192</v>
      </c>
      <c r="F177" s="82" t="s">
        <v>2236</v>
      </c>
      <c r="G177" s="4"/>
      <c r="H177" s="4"/>
      <c r="I177" s="65" t="s">
        <v>1447</v>
      </c>
      <c r="J177" s="65" t="str">
        <f>Presentations!D792</f>
        <v>Numerical Optimization of Drying of Latex Paint Films on Solid Substrates</v>
      </c>
      <c r="K177" s="65" t="s">
        <v>409</v>
      </c>
      <c r="L177" s="66">
        <f>M175</f>
        <v>0.69166666666666632</v>
      </c>
      <c r="M177" s="67">
        <f t="shared" si="39"/>
        <v>0.70416666666666627</v>
      </c>
    </row>
    <row r="178" spans="1:13" s="128" customFormat="1" x14ac:dyDescent="0.45">
      <c r="A178" s="4"/>
      <c r="B178" s="4"/>
      <c r="C178" s="27"/>
      <c r="D178" s="18"/>
      <c r="E178" s="31" t="s">
        <v>193</v>
      </c>
      <c r="F178" s="82" t="s">
        <v>2213</v>
      </c>
      <c r="G178" s="4"/>
      <c r="H178" s="4"/>
      <c r="I178" s="65" t="s">
        <v>1449</v>
      </c>
      <c r="J178" s="65" t="str">
        <f>Presentations!D793</f>
        <v>SIMULATING AND MINIMIZING BACK AND BOTTOM WALL  VORTICES FOR SUMP PUMPS</v>
      </c>
      <c r="K178" s="65" t="s">
        <v>1461</v>
      </c>
      <c r="L178" s="66">
        <f t="shared" ref="L178:L179" si="40">M177</f>
        <v>0.70416666666666627</v>
      </c>
      <c r="M178" s="67">
        <f t="shared" si="39"/>
        <v>0.71666666666666623</v>
      </c>
    </row>
    <row r="179" spans="1:13" s="128" customFormat="1" x14ac:dyDescent="0.45">
      <c r="A179" s="7"/>
      <c r="B179" s="7"/>
      <c r="C179" s="28"/>
      <c r="D179" s="19">
        <f>D172</f>
        <v>0.72916666666666619</v>
      </c>
      <c r="E179" s="240"/>
      <c r="F179" s="7"/>
      <c r="G179" s="7"/>
      <c r="H179" s="7"/>
      <c r="I179" s="68" t="s">
        <v>1457</v>
      </c>
      <c r="J179" s="68" t="str">
        <f>Presentations!D794</f>
        <v>BORON MIXING IN A REACTOR CORE AND DOWNCOMER</v>
      </c>
      <c r="K179" s="68" t="s">
        <v>1464</v>
      </c>
      <c r="L179" s="69">
        <f t="shared" si="40"/>
        <v>0.71666666666666623</v>
      </c>
      <c r="M179" s="70">
        <f t="shared" si="39"/>
        <v>0.72916666666666619</v>
      </c>
    </row>
    <row r="180" spans="1:13" s="128" customFormat="1" x14ac:dyDescent="0.45">
      <c r="A180">
        <f>A173+1</f>
        <v>5</v>
      </c>
      <c r="B180"/>
      <c r="C180" s="29">
        <f>C173</f>
        <v>0.66666666666666641</v>
      </c>
      <c r="D180" s="13"/>
      <c r="E180" s="99" t="str">
        <f>Presentations!C197</f>
        <v>Fluid Flow/Heat Transfer in Biosystems</v>
      </c>
      <c r="F180"/>
      <c r="G180"/>
      <c r="H180"/>
      <c r="I180" s="1"/>
      <c r="J180" s="1"/>
      <c r="K180" s="1"/>
      <c r="L180" s="1"/>
      <c r="M180" s="1"/>
    </row>
    <row r="181" spans="1:13" s="128" customFormat="1" x14ac:dyDescent="0.45">
      <c r="A181"/>
      <c r="B181" s="2"/>
      <c r="C181" s="29"/>
      <c r="D181" s="13"/>
      <c r="E181" s="33" t="s">
        <v>192</v>
      </c>
      <c r="F181" t="s">
        <v>2209</v>
      </c>
      <c r="G181"/>
      <c r="H181"/>
      <c r="I181" s="1" t="s">
        <v>531</v>
      </c>
      <c r="J181" s="1" t="str">
        <f>Presentations!D210</f>
        <v xml:space="preserve">Thermal micro-sensor technique to measure transient temperature changes at cellular level for early cancer detection </v>
      </c>
      <c r="K181" s="1" t="s">
        <v>548</v>
      </c>
      <c r="L181" s="62">
        <f>C180</f>
        <v>0.66666666666666641</v>
      </c>
      <c r="M181" s="63">
        <f>L181+TIME(0,$R$1,0)</f>
        <v>0.67916666666666636</v>
      </c>
    </row>
    <row r="182" spans="1:13" s="128" customFormat="1" x14ac:dyDescent="0.45">
      <c r="A182"/>
      <c r="B182"/>
      <c r="C182" s="21"/>
      <c r="D182" s="13"/>
      <c r="E182" s="33" t="s">
        <v>193</v>
      </c>
      <c r="F182" t="s">
        <v>1712</v>
      </c>
      <c r="G182"/>
      <c r="H182"/>
      <c r="I182" s="1" t="s">
        <v>527</v>
      </c>
      <c r="J182" s="1" t="str">
        <f>Presentations!D211</f>
        <v>Lagrangian wall shear stress structures and convective mass transport in atherosclerosis</v>
      </c>
      <c r="K182" s="1" t="s">
        <v>546</v>
      </c>
      <c r="L182" s="62">
        <f>M181</f>
        <v>0.67916666666666636</v>
      </c>
      <c r="M182" s="63">
        <f>L182+TIME(0,$R$1,0)</f>
        <v>0.69166666666666632</v>
      </c>
    </row>
    <row r="183" spans="1:13" s="128" customFormat="1" x14ac:dyDescent="0.45">
      <c r="A183"/>
      <c r="B183"/>
      <c r="C183" s="21"/>
      <c r="D183" s="13"/>
      <c r="E183" s="33"/>
      <c r="F183"/>
      <c r="G183"/>
      <c r="H183"/>
      <c r="I183" s="1" t="s">
        <v>523</v>
      </c>
      <c r="J183" s="1" t="str">
        <f>Presentations!D212</f>
        <v>Thermal analysis of a cochlea during magnetically-guided cochlear implant surgery</v>
      </c>
      <c r="K183" s="1" t="s">
        <v>544</v>
      </c>
      <c r="L183" s="62">
        <f t="shared" ref="L183:L185" si="41">M182</f>
        <v>0.69166666666666632</v>
      </c>
      <c r="M183" s="63">
        <f t="shared" ref="M183:M185" si="42">L183+TIME(0,$R$1,0)</f>
        <v>0.70416666666666627</v>
      </c>
    </row>
    <row r="184" spans="1:13" s="128" customFormat="1" x14ac:dyDescent="0.45">
      <c r="A184"/>
      <c r="B184"/>
      <c r="C184" s="21"/>
      <c r="D184" s="13"/>
      <c r="E184" s="33"/>
      <c r="F184"/>
      <c r="G184"/>
      <c r="H184"/>
      <c r="I184" s="1" t="s">
        <v>529</v>
      </c>
      <c r="J184" s="1" t="str">
        <f>Presentations!D213</f>
        <v>Residence-time and blood flow stagnation in aneurysms</v>
      </c>
      <c r="K184" s="1" t="s">
        <v>547</v>
      </c>
      <c r="L184" s="62">
        <f t="shared" si="41"/>
        <v>0.70416666666666627</v>
      </c>
      <c r="M184" s="63">
        <f t="shared" si="42"/>
        <v>0.71666666666666623</v>
      </c>
    </row>
    <row r="185" spans="1:13" s="128" customFormat="1" x14ac:dyDescent="0.45">
      <c r="A185"/>
      <c r="B185"/>
      <c r="C185" s="21"/>
      <c r="D185" s="13"/>
      <c r="E185" s="33"/>
      <c r="F185"/>
      <c r="G185"/>
      <c r="H185"/>
      <c r="I185" s="1">
        <v>0</v>
      </c>
      <c r="J185" s="1">
        <f>Presentations!D214</f>
        <v>0</v>
      </c>
      <c r="K185" s="1">
        <v>0</v>
      </c>
      <c r="L185" s="62">
        <f t="shared" si="41"/>
        <v>0.71666666666666623</v>
      </c>
      <c r="M185" s="63">
        <f t="shared" si="42"/>
        <v>0.72916666666666619</v>
      </c>
    </row>
    <row r="186" spans="1:13" s="128" customFormat="1" x14ac:dyDescent="0.45">
      <c r="A186"/>
      <c r="B186"/>
      <c r="C186" s="21"/>
      <c r="D186" s="15">
        <f>D179</f>
        <v>0.72916666666666619</v>
      </c>
      <c r="E186" s="33"/>
      <c r="F186"/>
      <c r="G186"/>
      <c r="H186"/>
      <c r="I186" s="1"/>
      <c r="J186" s="1"/>
      <c r="K186" s="1"/>
      <c r="L186" s="62"/>
      <c r="M186" s="63"/>
    </row>
    <row r="187" spans="1:13" s="128" customFormat="1" x14ac:dyDescent="0.45">
      <c r="A187" s="8">
        <f>A180+1</f>
        <v>6</v>
      </c>
      <c r="B187" s="8"/>
      <c r="C187" s="25">
        <f>C180</f>
        <v>0.66666666666666641</v>
      </c>
      <c r="D187" s="17"/>
      <c r="E187" s="120" t="str">
        <f>Presentations!C820</f>
        <v>Nano and Micro Fluid Applications</v>
      </c>
      <c r="F187" s="8"/>
      <c r="G187" s="8"/>
      <c r="H187" s="8"/>
      <c r="I187" s="64"/>
      <c r="J187" s="64"/>
      <c r="K187" s="64"/>
      <c r="L187" s="64"/>
      <c r="M187" s="64"/>
    </row>
    <row r="188" spans="1:13" s="128" customFormat="1" x14ac:dyDescent="0.45">
      <c r="A188" s="4"/>
      <c r="B188" s="5"/>
      <c r="C188" s="26"/>
      <c r="D188" s="18"/>
      <c r="E188" s="31" t="s">
        <v>192</v>
      </c>
      <c r="F188" s="82" t="s">
        <v>2231</v>
      </c>
      <c r="G188" s="4"/>
      <c r="H188" s="4"/>
      <c r="I188" s="65" t="s">
        <v>1483</v>
      </c>
      <c r="J188" s="65" t="str">
        <f>Presentations!D821</f>
        <v xml:space="preserve">Behavior of gold nanofluid triple line </v>
      </c>
      <c r="K188" s="65" t="s">
        <v>731</v>
      </c>
      <c r="L188" s="66">
        <f>C187</f>
        <v>0.66666666666666641</v>
      </c>
      <c r="M188" s="67">
        <f>L188+TIME(0,$R$1,0)</f>
        <v>0.67916666666666636</v>
      </c>
    </row>
    <row r="189" spans="1:13" s="128" customFormat="1" x14ac:dyDescent="0.45">
      <c r="A189" s="4"/>
      <c r="B189" s="4"/>
      <c r="C189" s="27"/>
      <c r="D189" s="18"/>
      <c r="E189" s="31" t="s">
        <v>193</v>
      </c>
      <c r="F189" s="82" t="s">
        <v>215</v>
      </c>
      <c r="G189" s="4"/>
      <c r="H189" s="4"/>
      <c r="I189" s="65" t="s">
        <v>1485</v>
      </c>
      <c r="J189" s="65" t="str">
        <f>Presentations!D822</f>
        <v>Controlled microstructures of porous TiO2 films with sintering process using multi-TiO2 particles-based nanofluids</v>
      </c>
      <c r="K189" s="65" t="s">
        <v>731</v>
      </c>
      <c r="L189" s="66">
        <f>M188</f>
        <v>0.67916666666666636</v>
      </c>
      <c r="M189" s="67">
        <f>L189+TIME(0,$R$1,0)</f>
        <v>0.69166666666666632</v>
      </c>
    </row>
    <row r="190" spans="1:13" s="128" customFormat="1" x14ac:dyDescent="0.45">
      <c r="A190" s="4"/>
      <c r="B190" s="4"/>
      <c r="C190" s="27"/>
      <c r="D190" s="18"/>
      <c r="E190" s="31"/>
      <c r="F190" s="4"/>
      <c r="G190" s="4"/>
      <c r="H190" s="4"/>
      <c r="I190" s="65" t="s">
        <v>1489</v>
      </c>
      <c r="J190" s="65" t="str">
        <f>Presentations!D823</f>
        <v>Analysis of convective heat transfer in a nanofluid saturated porous medium</v>
      </c>
      <c r="K190" s="65" t="s">
        <v>1504</v>
      </c>
      <c r="L190" s="66">
        <f t="shared" ref="L190:L192" si="43">M189</f>
        <v>0.69166666666666632</v>
      </c>
      <c r="M190" s="67">
        <f t="shared" ref="M190:M192" si="44">L190+TIME(0,$R$1,0)</f>
        <v>0.70416666666666627</v>
      </c>
    </row>
    <row r="191" spans="1:13" s="128" customFormat="1" x14ac:dyDescent="0.45">
      <c r="A191" s="4"/>
      <c r="B191" s="4"/>
      <c r="C191" s="27"/>
      <c r="D191" s="18"/>
      <c r="E191" s="31"/>
      <c r="F191" s="4"/>
      <c r="G191" s="4"/>
      <c r="H191" s="4"/>
      <c r="I191" s="65" t="s">
        <v>1491</v>
      </c>
      <c r="J191" s="65" t="str">
        <f>Presentations!D824</f>
        <v>CRYSTAL GROWTH CONTROL OF ANATASE AND RUTILE TIO2 NANOPARTICLES USING A LOW-TEMPERATURE SOLUTION SYNTHESIS</v>
      </c>
      <c r="K191" s="65" t="s">
        <v>731</v>
      </c>
      <c r="L191" s="66">
        <f t="shared" si="43"/>
        <v>0.70416666666666627</v>
      </c>
      <c r="M191" s="67">
        <f t="shared" si="44"/>
        <v>0.71666666666666623</v>
      </c>
    </row>
    <row r="192" spans="1:13" s="128" customFormat="1" x14ac:dyDescent="0.45">
      <c r="A192" s="4"/>
      <c r="B192" s="4"/>
      <c r="C192" s="27"/>
      <c r="D192" s="18"/>
      <c r="E192" s="31"/>
      <c r="F192" s="4"/>
      <c r="G192" s="4"/>
      <c r="H192" s="4"/>
      <c r="I192" s="65" t="s">
        <v>1497</v>
      </c>
      <c r="J192" s="65" t="str">
        <f>Presentations!D825</f>
        <v>A Dissipative Particle Dynamics Model of Liquid-bridge Formed between AFM Tip and Substrate</v>
      </c>
      <c r="K192" s="65" t="s">
        <v>1506</v>
      </c>
      <c r="L192" s="66">
        <f t="shared" si="43"/>
        <v>0.71666666666666623</v>
      </c>
      <c r="M192" s="67">
        <f t="shared" si="44"/>
        <v>0.72916666666666619</v>
      </c>
    </row>
    <row r="193" spans="1:13" s="128" customFormat="1" x14ac:dyDescent="0.45">
      <c r="A193" s="7"/>
      <c r="B193" s="7"/>
      <c r="C193" s="28"/>
      <c r="D193" s="19">
        <f>M192+TIME(0,$S$1,0)</f>
        <v>0.72916666666666619</v>
      </c>
      <c r="E193" s="32"/>
      <c r="F193" s="7"/>
      <c r="G193" s="7"/>
      <c r="H193" s="7"/>
      <c r="I193" s="68"/>
      <c r="J193" s="68"/>
      <c r="K193" s="68"/>
      <c r="L193" s="69"/>
      <c r="M193" s="70"/>
    </row>
    <row r="194" spans="1:13" s="128" customFormat="1" x14ac:dyDescent="0.45">
      <c r="A194">
        <f>A187+1</f>
        <v>7</v>
      </c>
      <c r="B194"/>
      <c r="C194" s="29">
        <f>C187</f>
        <v>0.66666666666666641</v>
      </c>
      <c r="D194" s="13"/>
      <c r="E194" s="98" t="str">
        <f>Presentations!C15</f>
        <v>Education in Thermal and Fluid Engineering</v>
      </c>
      <c r="F194" s="9"/>
      <c r="G194" s="9"/>
      <c r="H194" s="9"/>
      <c r="I194" s="59"/>
      <c r="J194" s="59"/>
      <c r="K194" s="59"/>
      <c r="L194" s="1"/>
      <c r="M194" s="1"/>
    </row>
    <row r="195" spans="1:13" s="128" customFormat="1" x14ac:dyDescent="0.45">
      <c r="A195"/>
      <c r="B195" s="2"/>
      <c r="C195" s="29"/>
      <c r="D195" s="13"/>
      <c r="E195" s="33" t="s">
        <v>192</v>
      </c>
      <c r="F195" t="s">
        <v>2243</v>
      </c>
      <c r="G195"/>
      <c r="H195"/>
      <c r="I195" s="1" t="s">
        <v>194</v>
      </c>
      <c r="J195" s="1" t="str">
        <f>Presentations!D16</f>
        <v>THE INTEGRATION OF A POWER PLANT ANALYSIS PROJECT AS PART OF A TRAINING PERIOD AT SEA</v>
      </c>
      <c r="K195" s="1" t="s">
        <v>213</v>
      </c>
      <c r="L195" s="62">
        <f>C194</f>
        <v>0.66666666666666641</v>
      </c>
      <c r="M195" s="63">
        <f>L195+TIME(0,$R$1,0)</f>
        <v>0.67916666666666636</v>
      </c>
    </row>
    <row r="196" spans="1:13" s="128" customFormat="1" x14ac:dyDescent="0.45">
      <c r="A196"/>
      <c r="B196"/>
      <c r="C196" s="21"/>
      <c r="D196" s="13"/>
      <c r="E196" s="33" t="s">
        <v>193</v>
      </c>
      <c r="F196" t="s">
        <v>1221</v>
      </c>
      <c r="G196"/>
      <c r="H196"/>
      <c r="I196" s="1" t="s">
        <v>210</v>
      </c>
      <c r="J196" s="1" t="str">
        <f>Presentations!D17</f>
        <v xml:space="preserve">Using Virtual Reality to create a virtual fluid mechanics laboratory </v>
      </c>
      <c r="K196" s="1" t="s">
        <v>217</v>
      </c>
      <c r="L196" s="62">
        <f>M195</f>
        <v>0.67916666666666636</v>
      </c>
      <c r="M196" s="63">
        <f>L196+TIME(0,$R$1,0)</f>
        <v>0.69166666666666632</v>
      </c>
    </row>
    <row r="197" spans="1:13" s="128" customFormat="1" x14ac:dyDescent="0.45">
      <c r="A197"/>
      <c r="B197"/>
      <c r="C197" s="21"/>
      <c r="D197" s="13"/>
      <c r="E197" s="33"/>
      <c r="F197"/>
      <c r="G197"/>
      <c r="H197"/>
      <c r="I197" s="1" t="s">
        <v>198</v>
      </c>
      <c r="J197" s="1" t="str">
        <f>Presentations!D18</f>
        <v xml:space="preserve">Undergraduate Experiential Learning Experience through Industrial Sponsored Capstone Project on Thermal-Fluids Science </v>
      </c>
      <c r="K197" s="1" t="s">
        <v>214</v>
      </c>
      <c r="L197" s="62">
        <f t="shared" ref="L197:L199" si="45">M196</f>
        <v>0.69166666666666632</v>
      </c>
      <c r="M197" s="63">
        <f t="shared" ref="M197:M199" si="46">L197+TIME(0,$R$1,0)</f>
        <v>0.70416666666666627</v>
      </c>
    </row>
    <row r="198" spans="1:13" s="128" customFormat="1" x14ac:dyDescent="0.45">
      <c r="A198"/>
      <c r="B198"/>
      <c r="C198" s="21"/>
      <c r="D198" s="13"/>
      <c r="E198" s="33"/>
      <c r="F198"/>
      <c r="G198"/>
      <c r="H198"/>
      <c r="I198" s="1" t="s">
        <v>200</v>
      </c>
      <c r="J198" s="1" t="str">
        <f>Presentations!D19</f>
        <v>Undergraduate Internal Flow Convection Heat Transfer Laboratory</v>
      </c>
      <c r="K198" s="1" t="s">
        <v>1813</v>
      </c>
      <c r="L198" s="62">
        <f t="shared" si="45"/>
        <v>0.70416666666666627</v>
      </c>
      <c r="M198" s="63">
        <f t="shared" si="46"/>
        <v>0.71666666666666623</v>
      </c>
    </row>
    <row r="199" spans="1:13" s="128" customFormat="1" x14ac:dyDescent="0.45">
      <c r="A199"/>
      <c r="B199"/>
      <c r="C199" s="21"/>
      <c r="D199" s="13"/>
      <c r="E199" s="33"/>
      <c r="F199"/>
      <c r="G199"/>
      <c r="H199"/>
      <c r="I199" s="1" t="s">
        <v>202</v>
      </c>
      <c r="J199" s="1" t="str">
        <f>Presentations!D20</f>
        <v>Experimental Study of a Turbulent Impinging Jet in an Undergraduate Heat Transfer Laboratory</v>
      </c>
      <c r="K199" s="1" t="s">
        <v>1814</v>
      </c>
      <c r="L199" s="62">
        <f t="shared" si="45"/>
        <v>0.71666666666666623</v>
      </c>
      <c r="M199" s="63">
        <f t="shared" si="46"/>
        <v>0.72916666666666619</v>
      </c>
    </row>
    <row r="200" spans="1:13" s="128" customFormat="1" x14ac:dyDescent="0.45">
      <c r="A200"/>
      <c r="B200"/>
      <c r="C200" s="21"/>
      <c r="D200" s="15">
        <f>D193</f>
        <v>0.72916666666666619</v>
      </c>
      <c r="E200" s="33"/>
      <c r="F200"/>
      <c r="G200"/>
      <c r="H200"/>
      <c r="I200" s="1"/>
      <c r="J200" s="1"/>
      <c r="K200" s="1"/>
      <c r="L200" s="62"/>
      <c r="M200" s="63"/>
    </row>
    <row r="201" spans="1:13" s="128" customFormat="1" x14ac:dyDescent="0.45">
      <c r="A201" s="8">
        <f>A194+1</f>
        <v>8</v>
      </c>
      <c r="B201" s="8"/>
      <c r="C201" s="25">
        <f>C194</f>
        <v>0.66666666666666641</v>
      </c>
      <c r="D201" s="17"/>
      <c r="E201" s="120" t="str">
        <f>Presentations!C766</f>
        <v>Heat Pipes</v>
      </c>
      <c r="F201" s="8"/>
      <c r="G201" s="8"/>
      <c r="H201" s="8"/>
      <c r="I201" s="64"/>
      <c r="J201" s="64"/>
      <c r="K201" s="64"/>
      <c r="L201" s="64"/>
      <c r="M201" s="64"/>
    </row>
    <row r="202" spans="1:13" s="128" customFormat="1" x14ac:dyDescent="0.45">
      <c r="A202" s="4"/>
      <c r="B202" s="5"/>
      <c r="C202" s="26"/>
      <c r="D202" s="18"/>
      <c r="E202" s="31" t="s">
        <v>192</v>
      </c>
      <c r="F202" s="4" t="s">
        <v>2241</v>
      </c>
      <c r="G202" s="4"/>
      <c r="H202" s="4"/>
      <c r="I202" s="65" t="s">
        <v>1411</v>
      </c>
      <c r="J202" s="65" t="str">
        <f>Presentations!D767</f>
        <v>Capillary Evaporation  on Nanoporous Membrane: a Molecular Dynamics Research</v>
      </c>
      <c r="K202" s="65" t="s">
        <v>1417</v>
      </c>
      <c r="L202" s="66">
        <f>C201</f>
        <v>0.66666666666666641</v>
      </c>
      <c r="M202" s="67">
        <f>L202+TIME(0,$R$1,0)</f>
        <v>0.67916666666666636</v>
      </c>
    </row>
    <row r="203" spans="1:13" s="128" customFormat="1" x14ac:dyDescent="0.45">
      <c r="A203" s="4"/>
      <c r="B203" s="4"/>
      <c r="C203" s="27"/>
      <c r="D203" s="18"/>
      <c r="E203" s="31" t="s">
        <v>193</v>
      </c>
      <c r="F203" s="4" t="s">
        <v>2217</v>
      </c>
      <c r="G203" s="4"/>
      <c r="H203" s="4"/>
      <c r="I203" s="65" t="s">
        <v>1432</v>
      </c>
      <c r="J203" s="65" t="str">
        <f>Presentations!D768</f>
        <v>EXPERIMENTAL INVESTIGATION OF HEAT PIPE HEAT EXCHANGER (HPHE) FOR WASTE HEAT RECOVERY APPLICATION</v>
      </c>
      <c r="K203" s="65" t="s">
        <v>1444</v>
      </c>
      <c r="L203" s="66">
        <f>M202</f>
        <v>0.67916666666666636</v>
      </c>
      <c r="M203" s="67">
        <f>L203+TIME(0,$R$1,0)</f>
        <v>0.69166666666666632</v>
      </c>
    </row>
    <row r="204" spans="1:13" s="128" customFormat="1" x14ac:dyDescent="0.45">
      <c r="A204" s="4"/>
      <c r="B204" s="4"/>
      <c r="C204" s="27"/>
      <c r="D204" s="18"/>
      <c r="E204" s="31"/>
      <c r="F204" s="4"/>
      <c r="G204" s="4"/>
      <c r="H204" s="4"/>
      <c r="I204" s="65" t="s">
        <v>1405</v>
      </c>
      <c r="J204" s="65" t="str">
        <f>Presentations!D769</f>
        <v>Experimental investigation of circulating motion on the thermal performance of a pulsating heat pipe</v>
      </c>
      <c r="K204" s="65" t="s">
        <v>1414</v>
      </c>
      <c r="L204" s="66">
        <f t="shared" ref="L204:L206" si="47">M203</f>
        <v>0.69166666666666632</v>
      </c>
      <c r="M204" s="67">
        <f t="shared" ref="M204:M206" si="48">L204+TIME(0,$R$1,0)</f>
        <v>0.70416666666666627</v>
      </c>
    </row>
    <row r="205" spans="1:13" s="128" customFormat="1" x14ac:dyDescent="0.45">
      <c r="A205" s="4"/>
      <c r="B205" s="4"/>
      <c r="C205" s="27"/>
      <c r="D205" s="18"/>
      <c r="E205" s="31"/>
      <c r="F205" s="4"/>
      <c r="G205" s="4"/>
      <c r="H205" s="4"/>
      <c r="I205" s="65" t="s">
        <v>1409</v>
      </c>
      <c r="J205" s="65" t="str">
        <f>Presentations!D770</f>
        <v>FABRICATION OF A POLYMER-BASED FLEXIBLE PULSATING HEAT PIPE USING SILANE COUPLING AGENT</v>
      </c>
      <c r="K205" s="65" t="s">
        <v>1416</v>
      </c>
      <c r="L205" s="66">
        <f t="shared" si="47"/>
        <v>0.70416666666666627</v>
      </c>
      <c r="M205" s="67">
        <f t="shared" si="48"/>
        <v>0.71666666666666623</v>
      </c>
    </row>
    <row r="206" spans="1:13" s="128" customFormat="1" x14ac:dyDescent="0.45">
      <c r="A206" s="4"/>
      <c r="B206" s="4"/>
      <c r="C206" s="27"/>
      <c r="D206" s="18"/>
      <c r="E206" s="31"/>
      <c r="F206" s="4"/>
      <c r="G206" s="4"/>
      <c r="H206" s="4"/>
      <c r="I206" s="65">
        <v>0</v>
      </c>
      <c r="J206" s="65">
        <f>Presentations!D771</f>
        <v>0</v>
      </c>
      <c r="K206" s="65">
        <v>0</v>
      </c>
      <c r="L206" s="66">
        <f t="shared" si="47"/>
        <v>0.71666666666666623</v>
      </c>
      <c r="M206" s="67">
        <f t="shared" si="48"/>
        <v>0.72916666666666619</v>
      </c>
    </row>
    <row r="207" spans="1:13" s="128" customFormat="1" x14ac:dyDescent="0.45">
      <c r="A207" s="7"/>
      <c r="B207" s="7"/>
      <c r="C207" s="28"/>
      <c r="D207" s="19">
        <f>M206+TIME(0,$S$1,0)</f>
        <v>0.72916666666666619</v>
      </c>
      <c r="E207" s="32"/>
      <c r="F207" s="7"/>
      <c r="G207" s="7"/>
      <c r="H207" s="7"/>
      <c r="I207" s="65"/>
      <c r="J207" s="65"/>
      <c r="K207" s="65"/>
      <c r="L207" s="69"/>
      <c r="M207" s="70"/>
    </row>
    <row r="208" spans="1:13" s="128" customFormat="1" x14ac:dyDescent="0.45">
      <c r="A208">
        <f>A201+1</f>
        <v>9</v>
      </c>
      <c r="B208"/>
      <c r="C208" s="29">
        <f>C201</f>
        <v>0.66666666666666641</v>
      </c>
      <c r="D208" s="13"/>
      <c r="E208" s="125" t="str">
        <f>Presentations!C508</f>
        <v>Fundamentals in Fluid Flow and Heat/Mass and Momentum Transfer – IV</v>
      </c>
      <c r="F208" s="126"/>
      <c r="G208"/>
      <c r="H208"/>
      <c r="I208" s="1"/>
      <c r="J208" s="1"/>
      <c r="K208" s="1"/>
      <c r="L208" s="1"/>
      <c r="M208" s="1"/>
    </row>
    <row r="209" spans="1:13" s="128" customFormat="1" x14ac:dyDescent="0.45">
      <c r="A209"/>
      <c r="B209" s="2"/>
      <c r="C209" s="29"/>
      <c r="D209" s="13"/>
      <c r="E209" s="127" t="s">
        <v>192</v>
      </c>
      <c r="F209" s="128" t="s">
        <v>2223</v>
      </c>
      <c r="G209"/>
      <c r="H209"/>
      <c r="I209" s="1" t="s">
        <v>1023</v>
      </c>
      <c r="J209" s="1" t="str">
        <f>Presentations!D515</f>
        <v>NUMERICAL STUDY OF THE SECONDARY FLOW FORMATION OF A FLUID PASSING THROUGH A 90Â° ELBOW WITH SQUARE CROSS SECTION</v>
      </c>
      <c r="K209" s="1" t="s">
        <v>1039</v>
      </c>
      <c r="L209" s="62">
        <f>C208</f>
        <v>0.66666666666666641</v>
      </c>
      <c r="M209" s="63">
        <f>L209+TIME(0,$R$1,0)</f>
        <v>0.67916666666666636</v>
      </c>
    </row>
    <row r="210" spans="1:13" s="128" customFormat="1" x14ac:dyDescent="0.45">
      <c r="A210"/>
      <c r="B210"/>
      <c r="C210" s="21"/>
      <c r="D210" s="13"/>
      <c r="E210" s="127" t="s">
        <v>193</v>
      </c>
      <c r="F210" s="128" t="s">
        <v>2241</v>
      </c>
      <c r="G210"/>
      <c r="H210"/>
      <c r="I210" s="1" t="s">
        <v>1010</v>
      </c>
      <c r="J210" s="1" t="str">
        <f>Presentations!D516</f>
        <v>AN EXPERIMENTAL STUDY ON THE DYNAMICS OF A LIQUID FILM UNDER SHEARING FORCE AND THERMAL INFLUENCE</v>
      </c>
      <c r="K210" s="1" t="s">
        <v>1021</v>
      </c>
      <c r="L210" s="62">
        <f>M209</f>
        <v>0.67916666666666636</v>
      </c>
      <c r="M210" s="63">
        <f>L210+TIME(0,$R$1,0)</f>
        <v>0.69166666666666632</v>
      </c>
    </row>
    <row r="211" spans="1:13" s="128" customFormat="1" x14ac:dyDescent="0.45">
      <c r="A211"/>
      <c r="B211"/>
      <c r="C211" s="21"/>
      <c r="D211" s="13"/>
      <c r="E211" s="33"/>
      <c r="F211"/>
      <c r="G211"/>
      <c r="H211"/>
      <c r="I211" s="1" t="s">
        <v>1027</v>
      </c>
      <c r="J211" s="1" t="str">
        <f>Presentations!D517</f>
        <v>The convergent path of streamlines for the flow approaching a rectangular orifice through a porous region</v>
      </c>
      <c r="K211" s="1" t="s">
        <v>2109</v>
      </c>
      <c r="L211" s="62">
        <f t="shared" ref="L211:L213" si="49">M210</f>
        <v>0.69166666666666632</v>
      </c>
      <c r="M211" s="63">
        <f t="shared" ref="M211:M213" si="50">L211+TIME(0,$R$1,0)</f>
        <v>0.70416666666666627</v>
      </c>
    </row>
    <row r="212" spans="1:13" s="128" customFormat="1" x14ac:dyDescent="0.45">
      <c r="A212"/>
      <c r="B212"/>
      <c r="C212" s="21"/>
      <c r="D212" s="13"/>
      <c r="E212" s="33"/>
      <c r="F212"/>
      <c r="G212"/>
      <c r="H212"/>
      <c r="I212" s="1" t="s">
        <v>1055</v>
      </c>
      <c r="J212" s="1" t="str">
        <f>Presentations!D518</f>
        <v>characteristics of electrical charging and breakup of water droplets impacting on the electrode surface</v>
      </c>
      <c r="K212" s="1" t="s">
        <v>1915</v>
      </c>
      <c r="L212" s="62">
        <f t="shared" si="49"/>
        <v>0.70416666666666627</v>
      </c>
      <c r="M212" s="63">
        <f t="shared" si="50"/>
        <v>0.71666666666666623</v>
      </c>
    </row>
    <row r="213" spans="1:13" s="128" customFormat="1" x14ac:dyDescent="0.45">
      <c r="A213"/>
      <c r="B213"/>
      <c r="C213" s="21"/>
      <c r="D213" s="13"/>
      <c r="E213" s="33"/>
      <c r="F213"/>
      <c r="G213"/>
      <c r="H213"/>
      <c r="I213" s="1" t="s">
        <v>1012</v>
      </c>
      <c r="J213" s="1" t="str">
        <f>Presentations!D519</f>
        <v>DNS study of turbulent heat transfer over super-hydrophobic and liquid-infused surfaces</v>
      </c>
      <c r="K213" s="1" t="s">
        <v>1022</v>
      </c>
      <c r="L213" s="62">
        <f t="shared" si="49"/>
        <v>0.71666666666666623</v>
      </c>
      <c r="M213" s="63">
        <f t="shared" si="50"/>
        <v>0.72916666666666619</v>
      </c>
    </row>
    <row r="214" spans="1:13" s="128" customFormat="1" x14ac:dyDescent="0.45">
      <c r="A214"/>
      <c r="B214"/>
      <c r="C214" s="21"/>
      <c r="D214" s="15">
        <f>D207</f>
        <v>0.72916666666666619</v>
      </c>
      <c r="E214" s="33"/>
      <c r="F214"/>
      <c r="G214"/>
      <c r="H214"/>
      <c r="I214" s="1"/>
      <c r="J214" s="1"/>
      <c r="K214" s="1"/>
      <c r="L214" s="62"/>
      <c r="M214" s="63"/>
    </row>
    <row r="215" spans="1:13" s="128" customFormat="1" x14ac:dyDescent="0.45">
      <c r="A215" s="8">
        <f>A208+1</f>
        <v>10</v>
      </c>
      <c r="B215" s="8"/>
      <c r="C215" s="25">
        <f>C208</f>
        <v>0.66666666666666641</v>
      </c>
      <c r="D215" s="17"/>
      <c r="E215" s="120" t="str">
        <f>Presentations!C575</f>
        <v>Computational Methods/Tools in Thermal-Fluid Systems - I</v>
      </c>
      <c r="F215" s="8"/>
      <c r="G215" s="8"/>
      <c r="H215" s="8"/>
      <c r="I215" s="122"/>
      <c r="J215" s="64"/>
      <c r="K215" s="64"/>
      <c r="L215" s="64"/>
      <c r="M215" s="64"/>
    </row>
    <row r="216" spans="1:13" s="128" customFormat="1" x14ac:dyDescent="0.45">
      <c r="A216" s="4"/>
      <c r="B216" s="5"/>
      <c r="C216" s="26"/>
      <c r="D216" s="18"/>
      <c r="E216" s="31" t="s">
        <v>192</v>
      </c>
      <c r="F216" s="82" t="s">
        <v>1290</v>
      </c>
      <c r="G216" s="4"/>
      <c r="H216" s="4"/>
      <c r="I216" s="65" t="s">
        <v>1241</v>
      </c>
      <c r="J216" s="65" t="str">
        <f>Presentations!D582</f>
        <v>A conservative phase-field lattice Boltzmann formulation for multiphase flows</v>
      </c>
      <c r="K216" s="65" t="s">
        <v>1253</v>
      </c>
      <c r="L216" s="66">
        <f>C215</f>
        <v>0.66666666666666641</v>
      </c>
      <c r="M216" s="67">
        <f>L216+TIME(0,$R$1,0)</f>
        <v>0.67916666666666636</v>
      </c>
    </row>
    <row r="217" spans="1:13" s="128" customFormat="1" x14ac:dyDescent="0.45">
      <c r="A217" s="4"/>
      <c r="B217" s="4"/>
      <c r="C217" s="27"/>
      <c r="D217" s="18"/>
      <c r="E217" s="31" t="s">
        <v>193</v>
      </c>
      <c r="F217" s="82" t="s">
        <v>2218</v>
      </c>
      <c r="G217" s="4"/>
      <c r="H217" s="4"/>
      <c r="I217" s="65" t="s">
        <v>1235</v>
      </c>
      <c r="J217" s="65" t="str">
        <f>Presentations!D583</f>
        <v>UNSTEADY WAKE CHARACTERISTICS IN FLOW PAST TWO INLINE SURFACE MOUNTED CIRCULAR CYLINDERS</v>
      </c>
      <c r="K217" s="65" t="s">
        <v>1250</v>
      </c>
      <c r="L217" s="66">
        <f>M216</f>
        <v>0.67916666666666636</v>
      </c>
      <c r="M217" s="67">
        <f>L217+TIME(0,$R$1,0)</f>
        <v>0.69166666666666632</v>
      </c>
    </row>
    <row r="218" spans="1:13" s="128" customFormat="1" x14ac:dyDescent="0.45">
      <c r="A218" s="4"/>
      <c r="B218" s="4"/>
      <c r="C218" s="27"/>
      <c r="D218" s="18"/>
      <c r="E218" s="31"/>
      <c r="F218" s="82"/>
      <c r="G218" s="4"/>
      <c r="H218" s="4"/>
      <c r="I218" s="65" t="s">
        <v>1164</v>
      </c>
      <c r="J218" s="65" t="str">
        <f>Presentations!D584</f>
        <v xml:space="preserve">EVALUATION OF CFD ALGORITHMS FOR SOLVING A CANONICAL PROBLEM OF FLOW OVER A SQUARE CYLINDER </v>
      </c>
      <c r="K218" s="65" t="s">
        <v>1174</v>
      </c>
      <c r="L218" s="66">
        <f t="shared" ref="L218:L220" si="51">M217</f>
        <v>0.69166666666666632</v>
      </c>
      <c r="M218" s="67">
        <f t="shared" ref="M218:M220" si="52">L218+TIME(0,$R$1,0)</f>
        <v>0.70416666666666627</v>
      </c>
    </row>
    <row r="219" spans="1:13" s="128" customFormat="1" x14ac:dyDescent="0.45">
      <c r="A219" s="4"/>
      <c r="B219" s="4"/>
      <c r="C219" s="27"/>
      <c r="D219" s="18"/>
      <c r="E219" s="31"/>
      <c r="F219" s="4"/>
      <c r="G219" s="4"/>
      <c r="H219" s="4"/>
      <c r="I219" s="65" t="s">
        <v>1129</v>
      </c>
      <c r="J219" s="65" t="str">
        <f>Presentations!D585</f>
        <v>Numerical investigation on static flash evaporation</v>
      </c>
      <c r="K219" s="65" t="s">
        <v>2118</v>
      </c>
      <c r="L219" s="66">
        <f t="shared" si="51"/>
        <v>0.70416666666666627</v>
      </c>
      <c r="M219" s="67">
        <f t="shared" si="52"/>
        <v>0.71666666666666623</v>
      </c>
    </row>
    <row r="220" spans="1:13" s="128" customFormat="1" x14ac:dyDescent="0.45">
      <c r="A220" s="4"/>
      <c r="B220" s="4"/>
      <c r="C220" s="27"/>
      <c r="D220" s="18"/>
      <c r="E220" s="31"/>
      <c r="F220" s="4"/>
      <c r="G220" s="4"/>
      <c r="H220" s="4"/>
      <c r="I220" s="65" t="s">
        <v>1202</v>
      </c>
      <c r="J220" s="65" t="str">
        <f>Presentations!D586</f>
        <v>A Novel Heat Transfer Nanofluid Model for Application to Mixed Convection</v>
      </c>
      <c r="K220" s="65" t="s">
        <v>1218</v>
      </c>
      <c r="L220" s="66">
        <f t="shared" si="51"/>
        <v>0.71666666666666623</v>
      </c>
      <c r="M220" s="67">
        <f t="shared" si="52"/>
        <v>0.72916666666666619</v>
      </c>
    </row>
    <row r="221" spans="1:13" s="128" customFormat="1" x14ac:dyDescent="0.45">
      <c r="A221" s="7"/>
      <c r="B221" s="7"/>
      <c r="C221" s="28"/>
      <c r="D221" s="19">
        <f>M220+TIME(0,$S$1,0)</f>
        <v>0.72916666666666619</v>
      </c>
      <c r="E221" s="32"/>
      <c r="F221" s="7"/>
      <c r="G221" s="7"/>
      <c r="H221" s="7"/>
      <c r="I221" s="68"/>
      <c r="J221" s="68"/>
      <c r="K221" s="68"/>
      <c r="L221" s="69"/>
      <c r="M221" s="70"/>
    </row>
    <row r="222" spans="1:13" s="128" customFormat="1" x14ac:dyDescent="0.45">
      <c r="A222"/>
      <c r="B222"/>
      <c r="C222" s="29">
        <f>D221</f>
        <v>0.72916666666666619</v>
      </c>
      <c r="D222" s="72">
        <f>C222+TIME(0,30,0)</f>
        <v>0.74999999999999956</v>
      </c>
      <c r="E222" s="99"/>
      <c r="F222"/>
      <c r="G222"/>
      <c r="H222"/>
      <c r="I222" s="1"/>
      <c r="J222" s="1"/>
      <c r="K222" s="1"/>
      <c r="L222" s="1"/>
      <c r="M222" s="1"/>
    </row>
    <row r="223" spans="1:13" s="128" customFormat="1" x14ac:dyDescent="0.45">
      <c r="A223"/>
      <c r="B223"/>
      <c r="C223" s="21"/>
      <c r="D223" s="13"/>
      <c r="E223" s="33"/>
      <c r="F223"/>
      <c r="G223"/>
      <c r="H223"/>
      <c r="I223" s="1"/>
      <c r="J223" s="1"/>
      <c r="K223" s="1"/>
      <c r="L223" s="1"/>
      <c r="M223" s="1"/>
    </row>
    <row r="224" spans="1:13" s="128" customFormat="1" x14ac:dyDescent="0.45">
      <c r="A224" s="9" t="s">
        <v>1601</v>
      </c>
      <c r="B224" s="9"/>
      <c r="C224" s="30">
        <f>C222+TIME(0,0,0)</f>
        <v>0.72916666666666619</v>
      </c>
      <c r="D224" s="73">
        <f>C224+TIME(0,60,0)</f>
        <v>0.77083333333333282</v>
      </c>
      <c r="E224" s="98" t="s">
        <v>1602</v>
      </c>
      <c r="F224" s="9"/>
      <c r="G224" s="9"/>
      <c r="H224" s="9"/>
      <c r="I224" s="59"/>
      <c r="J224" s="59"/>
      <c r="K224" s="59"/>
      <c r="L224" s="59"/>
      <c r="M224" s="59"/>
    </row>
    <row r="225" spans="1:13" s="128" customFormat="1" x14ac:dyDescent="0.45">
      <c r="A225" s="103"/>
      <c r="B225" s="103"/>
      <c r="C225" s="100"/>
      <c r="D225" s="100"/>
      <c r="E225" s="110" t="s">
        <v>1665</v>
      </c>
      <c r="F225" s="12"/>
      <c r="G225" s="12"/>
      <c r="H225" s="12"/>
      <c r="I225" s="101" t="s">
        <v>192</v>
      </c>
      <c r="J225" s="9" t="s">
        <v>1671</v>
      </c>
      <c r="K225" s="57"/>
      <c r="L225" s="107"/>
      <c r="M225" s="108"/>
    </row>
    <row r="226" spans="1:13" s="128" customFormat="1" x14ac:dyDescent="0.45">
      <c r="A226" s="103"/>
      <c r="B226" s="103"/>
      <c r="C226" s="100"/>
      <c r="D226" s="100"/>
      <c r="E226" s="110" t="s">
        <v>1666</v>
      </c>
      <c r="F226" s="12"/>
      <c r="G226" s="12"/>
      <c r="H226" s="12"/>
      <c r="I226" s="101" t="s">
        <v>192</v>
      </c>
      <c r="J226" s="9" t="s">
        <v>1670</v>
      </c>
      <c r="K226" s="57"/>
      <c r="L226" s="107"/>
      <c r="M226" s="108"/>
    </row>
    <row r="227" spans="1:13" s="128" customFormat="1" x14ac:dyDescent="0.45">
      <c r="A227" s="103"/>
      <c r="B227" s="103"/>
      <c r="C227" s="100"/>
      <c r="D227" s="100"/>
      <c r="E227" s="110" t="s">
        <v>1667</v>
      </c>
      <c r="F227" s="12"/>
      <c r="G227" s="12"/>
      <c r="H227" s="12"/>
      <c r="I227" s="101" t="s">
        <v>192</v>
      </c>
      <c r="J227" s="9" t="s">
        <v>1672</v>
      </c>
      <c r="K227" s="57"/>
      <c r="L227" s="107"/>
      <c r="M227" s="108"/>
    </row>
    <row r="228" spans="1:13" s="128" customFormat="1" x14ac:dyDescent="0.45">
      <c r="A228" s="103"/>
      <c r="B228" s="103"/>
      <c r="C228" s="100"/>
      <c r="D228" s="100"/>
      <c r="E228" s="110" t="s">
        <v>1668</v>
      </c>
      <c r="F228" s="12"/>
      <c r="G228" s="12"/>
      <c r="H228" s="12"/>
      <c r="I228" s="101" t="s">
        <v>192</v>
      </c>
      <c r="J228" s="9" t="s">
        <v>1673</v>
      </c>
      <c r="K228" s="57"/>
      <c r="L228" s="107"/>
      <c r="M228" s="108"/>
    </row>
    <row r="229" spans="1:13" s="128" customFormat="1" x14ac:dyDescent="0.45">
      <c r="A229" s="103"/>
      <c r="B229" s="103"/>
      <c r="C229" s="103"/>
      <c r="D229" s="100"/>
      <c r="E229" s="110" t="s">
        <v>1669</v>
      </c>
      <c r="F229" s="9"/>
      <c r="G229" s="9"/>
      <c r="H229" s="9"/>
      <c r="I229" s="101" t="s">
        <v>192</v>
      </c>
      <c r="J229" s="9" t="s">
        <v>1674</v>
      </c>
      <c r="K229" s="59"/>
      <c r="L229" s="60"/>
      <c r="M229" s="61"/>
    </row>
    <row r="230" spans="1:13" s="128" customFormat="1" x14ac:dyDescent="0.45">
      <c r="A230" s="12"/>
      <c r="B230" s="109"/>
      <c r="C230" s="104">
        <f>C224</f>
        <v>0.72916666666666619</v>
      </c>
      <c r="D230" s="105">
        <f>C230+TIME(0,60,0)</f>
        <v>0.77083333333333282</v>
      </c>
      <c r="E230" s="106" t="s">
        <v>2</v>
      </c>
      <c r="F230" s="12"/>
      <c r="G230" s="12"/>
      <c r="H230" s="12"/>
      <c r="I230" s="57"/>
      <c r="J230" s="57"/>
      <c r="K230" s="57"/>
      <c r="L230" s="107"/>
      <c r="M230" s="108"/>
    </row>
    <row r="231" spans="1:13" s="128" customFormat="1" x14ac:dyDescent="0.45">
      <c r="A231" s="12"/>
      <c r="B231" s="12"/>
      <c r="C231" s="104">
        <f>D230+TIME(0,45,0)</f>
        <v>0.80208333333333282</v>
      </c>
      <c r="D231" s="105">
        <f>C231+TIME(0,120,0)</f>
        <v>0.88541666666666619</v>
      </c>
      <c r="E231" s="106" t="s">
        <v>1676</v>
      </c>
      <c r="F231" s="12"/>
      <c r="G231" s="12"/>
      <c r="H231" s="12"/>
      <c r="I231" s="57"/>
      <c r="J231" s="57"/>
      <c r="K231" s="57"/>
      <c r="L231" s="57"/>
      <c r="M231" s="57"/>
    </row>
    <row r="232" spans="1:13" s="128" customFormat="1" x14ac:dyDescent="0.45">
      <c r="A232"/>
      <c r="B232"/>
      <c r="C232" s="21"/>
      <c r="D232" s="13"/>
      <c r="E232" s="33"/>
      <c r="F232"/>
      <c r="G232"/>
      <c r="H232"/>
      <c r="I232" s="1"/>
      <c r="J232" s="1"/>
      <c r="K232" s="1"/>
      <c r="L232" s="1"/>
      <c r="M232" s="1"/>
    </row>
    <row r="233" spans="1:13" s="128" customFormat="1" x14ac:dyDescent="0.45">
      <c r="A233"/>
      <c r="B233"/>
      <c r="C233" s="21"/>
      <c r="D233" s="13"/>
      <c r="E233" s="33"/>
      <c r="F233"/>
      <c r="G233"/>
      <c r="H233"/>
      <c r="I233" s="1"/>
      <c r="J233" s="1"/>
      <c r="K233" s="1"/>
      <c r="L233" s="1"/>
      <c r="M233" s="1"/>
    </row>
    <row r="234" spans="1:13" s="128" customFormat="1" x14ac:dyDescent="0.45">
      <c r="A234"/>
      <c r="B234"/>
      <c r="C234" s="21"/>
      <c r="D234" s="13"/>
      <c r="E234" s="33"/>
      <c r="F234"/>
      <c r="G234"/>
      <c r="H234"/>
      <c r="I234" s="1"/>
      <c r="J234" s="1"/>
      <c r="K234" s="1"/>
      <c r="L234" s="1"/>
      <c r="M234" s="1"/>
    </row>
    <row r="235" spans="1:13" s="128" customFormat="1" x14ac:dyDescent="0.45">
      <c r="A235"/>
      <c r="B235"/>
      <c r="C235" s="21"/>
      <c r="D235" s="13"/>
      <c r="E235" s="33"/>
      <c r="F235"/>
      <c r="G235"/>
      <c r="H235"/>
      <c r="I235" s="1"/>
      <c r="J235" s="1"/>
      <c r="K235" s="1"/>
      <c r="L235" s="1"/>
      <c r="M235" s="1"/>
    </row>
    <row r="236" spans="1:13" s="128" customFormat="1" x14ac:dyDescent="0.45">
      <c r="A236"/>
      <c r="B236"/>
      <c r="C236" s="21"/>
      <c r="D236" s="13"/>
      <c r="E236" s="33"/>
      <c r="F236"/>
      <c r="G236"/>
      <c r="H236"/>
      <c r="I236" s="1"/>
      <c r="J236" s="1"/>
      <c r="K236" s="1"/>
      <c r="L236" s="1"/>
      <c r="M236" s="1"/>
    </row>
    <row r="237" spans="1:13" s="128" customFormat="1" x14ac:dyDescent="0.45">
      <c r="A237"/>
      <c r="B237"/>
      <c r="C237" s="21"/>
      <c r="D237" s="13"/>
      <c r="E237" s="33"/>
      <c r="F237"/>
      <c r="G237"/>
      <c r="H237"/>
      <c r="I237" s="1"/>
      <c r="J237" s="1"/>
      <c r="K237" s="1"/>
      <c r="L237" s="1"/>
      <c r="M237" s="1"/>
    </row>
    <row r="238" spans="1:13" s="128" customFormat="1" x14ac:dyDescent="0.45">
      <c r="A238"/>
      <c r="B238"/>
      <c r="C238" s="21"/>
      <c r="D238" s="13"/>
      <c r="E238" s="33"/>
      <c r="F238"/>
      <c r="G238"/>
      <c r="H238"/>
      <c r="I238" s="1"/>
      <c r="J238" s="1"/>
      <c r="K238" s="1"/>
      <c r="L238" s="1"/>
      <c r="M238" s="1"/>
    </row>
    <row r="239" spans="1:13" s="128" customFormat="1" x14ac:dyDescent="0.45">
      <c r="A239"/>
      <c r="B239"/>
      <c r="C239" s="21"/>
      <c r="D239" s="13"/>
      <c r="E239" s="33"/>
      <c r="F239"/>
      <c r="G239"/>
      <c r="H239"/>
      <c r="I239" s="1"/>
      <c r="J239" s="1"/>
      <c r="K239" s="1"/>
      <c r="L239" s="1"/>
      <c r="M239" s="1"/>
    </row>
    <row r="240" spans="1:13" s="128" customFormat="1" x14ac:dyDescent="0.45">
      <c r="A240"/>
      <c r="B240"/>
      <c r="C240" s="21"/>
      <c r="D240" s="13"/>
      <c r="E240" s="33"/>
      <c r="F240"/>
      <c r="G240"/>
      <c r="H240"/>
      <c r="I240" s="1"/>
      <c r="J240" s="1"/>
      <c r="K240" s="1"/>
      <c r="L240" s="1"/>
      <c r="M240" s="1"/>
    </row>
    <row r="241" spans="1:13" s="128" customFormat="1" x14ac:dyDescent="0.45">
      <c r="A241"/>
      <c r="B241"/>
      <c r="C241" s="21"/>
      <c r="D241" s="13"/>
      <c r="E241" s="33"/>
      <c r="F241"/>
      <c r="G241"/>
      <c r="H241"/>
      <c r="I241" s="1"/>
      <c r="J241" s="1"/>
      <c r="K241" s="1"/>
      <c r="L241" s="1"/>
      <c r="M241" s="1"/>
    </row>
    <row r="242" spans="1:13" s="128" customFormat="1" x14ac:dyDescent="0.45">
      <c r="A242"/>
      <c r="B242"/>
      <c r="C242" s="21"/>
      <c r="D242" s="13"/>
      <c r="E242" s="33"/>
      <c r="F242"/>
      <c r="G242"/>
      <c r="H242"/>
      <c r="I242" s="1"/>
      <c r="J242" s="1"/>
      <c r="K242" s="1"/>
      <c r="L242" s="1"/>
      <c r="M242" s="1"/>
    </row>
    <row r="243" spans="1:13" s="128" customFormat="1" x14ac:dyDescent="0.45">
      <c r="A243"/>
      <c r="B243"/>
      <c r="C243" s="21"/>
      <c r="D243" s="13"/>
      <c r="E243" s="33"/>
      <c r="F243"/>
      <c r="G243"/>
      <c r="H243"/>
      <c r="I243" s="1"/>
      <c r="J243" s="1"/>
      <c r="K243" s="1"/>
      <c r="L243" s="1"/>
      <c r="M243" s="1"/>
    </row>
    <row r="244" spans="1:13" s="128" customFormat="1" x14ac:dyDescent="0.45">
      <c r="A244"/>
      <c r="B244"/>
      <c r="C244" s="21"/>
      <c r="D244" s="13"/>
      <c r="E244" s="33"/>
      <c r="F244"/>
      <c r="G244"/>
      <c r="H244"/>
      <c r="I244" s="1"/>
      <c r="J244" s="1"/>
      <c r="K244" s="1"/>
      <c r="L244" s="1"/>
      <c r="M244" s="1"/>
    </row>
    <row r="245" spans="1:13" s="128" customFormat="1" x14ac:dyDescent="0.45">
      <c r="A245"/>
      <c r="B245"/>
      <c r="C245" s="21"/>
      <c r="D245" s="13"/>
      <c r="E245" s="33"/>
      <c r="F245"/>
      <c r="G245"/>
      <c r="H245"/>
      <c r="I245" s="1"/>
      <c r="J245" s="1"/>
      <c r="K245" s="1"/>
      <c r="L245" s="1"/>
      <c r="M245" s="1"/>
    </row>
    <row r="246" spans="1:13" s="128" customFormat="1" x14ac:dyDescent="0.45">
      <c r="A246"/>
      <c r="B246"/>
      <c r="C246" s="21"/>
      <c r="D246" s="13"/>
      <c r="E246" s="33"/>
      <c r="F246"/>
      <c r="G246"/>
      <c r="H246"/>
      <c r="I246" s="1"/>
      <c r="J246" s="1"/>
      <c r="K246" s="1"/>
      <c r="L246" s="1"/>
      <c r="M246" s="1"/>
    </row>
    <row r="247" spans="1:13" s="128" customFormat="1" x14ac:dyDescent="0.45">
      <c r="A247"/>
      <c r="B247"/>
      <c r="C247" s="21"/>
      <c r="D247" s="13"/>
      <c r="E247" s="33"/>
      <c r="F247"/>
      <c r="G247"/>
      <c r="H247"/>
      <c r="I247" s="1"/>
      <c r="J247" s="1"/>
      <c r="K247" s="1"/>
      <c r="L247" s="1"/>
      <c r="M247" s="1"/>
    </row>
    <row r="248" spans="1:13" s="128" customFormat="1" x14ac:dyDescent="0.45">
      <c r="A248"/>
      <c r="B248"/>
      <c r="C248" s="21"/>
      <c r="D248" s="13"/>
      <c r="E248" s="33"/>
      <c r="F248"/>
      <c r="G248"/>
      <c r="H248"/>
      <c r="I248" s="1"/>
      <c r="J248" s="1"/>
      <c r="K248" s="1"/>
      <c r="L248" s="1"/>
      <c r="M248" s="1"/>
    </row>
    <row r="249" spans="1:13" s="128" customFormat="1" x14ac:dyDescent="0.45">
      <c r="A249"/>
      <c r="B249"/>
      <c r="C249" s="21"/>
      <c r="D249" s="13"/>
      <c r="E249" s="33"/>
      <c r="F249"/>
      <c r="G249"/>
      <c r="H249"/>
      <c r="I249" s="1"/>
      <c r="J249" s="1"/>
      <c r="K249" s="1"/>
      <c r="L249" s="1"/>
      <c r="M249" s="1"/>
    </row>
    <row r="250" spans="1:13" s="128" customFormat="1" x14ac:dyDescent="0.45">
      <c r="A250"/>
      <c r="B250"/>
      <c r="C250" s="21"/>
      <c r="D250" s="13"/>
      <c r="E250" s="33"/>
      <c r="F250"/>
      <c r="G250"/>
      <c r="H250"/>
      <c r="I250" s="1"/>
      <c r="J250" s="1"/>
      <c r="K250" s="1"/>
      <c r="L250" s="1"/>
      <c r="M250" s="1"/>
    </row>
    <row r="251" spans="1:13" x14ac:dyDescent="0.45">
      <c r="E251" s="33"/>
    </row>
    <row r="252" spans="1:13" x14ac:dyDescent="0.45">
      <c r="E252" s="33"/>
    </row>
    <row r="253" spans="1:13" x14ac:dyDescent="0.45">
      <c r="E253" s="33"/>
    </row>
    <row r="254" spans="1:13" x14ac:dyDescent="0.45">
      <c r="E254" s="33"/>
    </row>
    <row r="255" spans="1:13" x14ac:dyDescent="0.45">
      <c r="E255" s="33"/>
    </row>
    <row r="256" spans="1:13" x14ac:dyDescent="0.45">
      <c r="E256" s="33"/>
    </row>
    <row r="257" spans="5:5" x14ac:dyDescent="0.45">
      <c r="E257" s="33"/>
    </row>
    <row r="258" spans="5:5" x14ac:dyDescent="0.45">
      <c r="E258" s="33"/>
    </row>
  </sheetData>
  <mergeCells count="1">
    <mergeCell ref="C1:E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6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4.25" x14ac:dyDescent="0.45"/>
  <cols>
    <col min="1" max="1" width="3.265625" customWidth="1"/>
    <col min="2" max="2" width="5" customWidth="1"/>
    <col min="3" max="3" width="9.1328125" style="21" customWidth="1"/>
    <col min="4" max="4" width="9" style="13"/>
    <col min="5" max="5" width="8.86328125" customWidth="1"/>
    <col min="6" max="6" width="16.1328125" customWidth="1"/>
    <col min="7" max="7" width="6.3984375" customWidth="1"/>
    <col min="8" max="8" width="4.59765625" customWidth="1"/>
    <col min="9" max="9" width="25" style="1" customWidth="1"/>
    <col min="10" max="10" width="69.06640625" style="1" customWidth="1"/>
    <col min="11" max="11" width="19.59765625" style="1" customWidth="1"/>
    <col min="12" max="13" width="8" style="1" customWidth="1"/>
  </cols>
  <sheetData>
    <row r="1" spans="1:23" s="128" customFormat="1" x14ac:dyDescent="0.45">
      <c r="A1" s="35"/>
      <c r="B1" s="36"/>
      <c r="C1" s="268">
        <f>Tuesday!C1+1</f>
        <v>43572</v>
      </c>
      <c r="D1" s="268"/>
      <c r="E1" s="268"/>
      <c r="F1" s="11"/>
      <c r="G1" s="11"/>
      <c r="H1" s="11"/>
      <c r="I1" s="54"/>
      <c r="J1" s="54"/>
      <c r="K1" s="54"/>
      <c r="L1" s="54"/>
      <c r="M1" s="54"/>
      <c r="R1" s="278">
        <f>Tuesday!R1</f>
        <v>18</v>
      </c>
      <c r="S1" s="278">
        <f>Tuesday!S1</f>
        <v>0</v>
      </c>
      <c r="T1" s="278">
        <f>Tuesday!T1</f>
        <v>27</v>
      </c>
      <c r="U1" s="278">
        <f>Tuesday!U1</f>
        <v>15</v>
      </c>
      <c r="V1" s="278">
        <f>Tuesday!V1</f>
        <v>0</v>
      </c>
      <c r="W1" s="279"/>
    </row>
    <row r="2" spans="1:23" s="128" customFormat="1" x14ac:dyDescent="0.45">
      <c r="A2" s="39"/>
      <c r="B2" s="39"/>
      <c r="C2" s="40" t="s">
        <v>16</v>
      </c>
      <c r="D2" s="41"/>
      <c r="E2" s="39" t="s">
        <v>18</v>
      </c>
      <c r="F2" s="39"/>
      <c r="G2" s="39" t="s">
        <v>6</v>
      </c>
      <c r="H2" s="39"/>
      <c r="I2" s="55" t="s">
        <v>191</v>
      </c>
      <c r="J2" s="55" t="s">
        <v>17</v>
      </c>
      <c r="K2" s="55" t="s">
        <v>182</v>
      </c>
      <c r="L2" s="55" t="s">
        <v>16</v>
      </c>
      <c r="M2" s="55"/>
      <c r="R2" s="279"/>
      <c r="S2" s="279"/>
      <c r="T2" s="279"/>
      <c r="U2" s="279"/>
      <c r="V2" s="279"/>
      <c r="W2" s="279"/>
    </row>
    <row r="3" spans="1:23" s="128" customFormat="1" x14ac:dyDescent="0.45">
      <c r="A3"/>
      <c r="B3"/>
      <c r="C3" s="37" t="s">
        <v>1603</v>
      </c>
      <c r="D3" s="38" t="s">
        <v>1604</v>
      </c>
      <c r="E3"/>
      <c r="F3"/>
      <c r="G3"/>
      <c r="H3"/>
      <c r="I3" s="1"/>
      <c r="J3" s="1"/>
      <c r="K3" s="1"/>
      <c r="L3" s="56" t="s">
        <v>1603</v>
      </c>
      <c r="M3" s="160" t="s">
        <v>1604</v>
      </c>
    </row>
    <row r="4" spans="1:23" s="128" customFormat="1" x14ac:dyDescent="0.45">
      <c r="A4" s="12"/>
      <c r="B4" s="12"/>
      <c r="C4" s="22">
        <v>0.35416666666666669</v>
      </c>
      <c r="D4" s="14">
        <f>C4+TIME(0,15,0)</f>
        <v>0.36458333333333337</v>
      </c>
      <c r="E4" s="12" t="s">
        <v>1704</v>
      </c>
      <c r="F4" s="12"/>
      <c r="G4" s="12"/>
      <c r="H4" s="12"/>
      <c r="I4" s="57"/>
      <c r="J4" s="57"/>
      <c r="K4" s="57"/>
      <c r="L4" s="58"/>
      <c r="M4" s="58"/>
    </row>
    <row r="5" spans="1:23" s="128" customFormat="1" x14ac:dyDescent="0.45">
      <c r="A5" s="12"/>
      <c r="B5" s="12"/>
      <c r="C5" s="42">
        <f>D4</f>
        <v>0.36458333333333337</v>
      </c>
      <c r="D5" s="43">
        <f>C5+TIME(0,60,0)</f>
        <v>0.40625000000000006</v>
      </c>
      <c r="E5" s="44" t="s">
        <v>1664</v>
      </c>
      <c r="F5" s="44"/>
      <c r="G5" s="12"/>
      <c r="H5" s="12"/>
      <c r="I5" s="57"/>
      <c r="J5" s="57"/>
      <c r="K5" s="57"/>
      <c r="L5" s="57"/>
      <c r="M5" s="57"/>
    </row>
    <row r="6" spans="1:23" s="128" customFormat="1" x14ac:dyDescent="0.45">
      <c r="A6"/>
      <c r="B6"/>
      <c r="C6" s="23">
        <f>D5</f>
        <v>0.40625000000000006</v>
      </c>
      <c r="D6" s="15">
        <f>C6+TIME(0,15,0)</f>
        <v>0.41666666666666674</v>
      </c>
      <c r="E6" t="s">
        <v>20</v>
      </c>
      <c r="F6"/>
      <c r="G6"/>
      <c r="H6"/>
      <c r="I6" s="1"/>
      <c r="J6" s="1"/>
      <c r="K6" s="1"/>
      <c r="L6" s="1"/>
      <c r="M6" s="1"/>
    </row>
    <row r="7" spans="1:23" s="128" customFormat="1" x14ac:dyDescent="0.45">
      <c r="A7" s="10">
        <v>1</v>
      </c>
      <c r="B7" s="10"/>
      <c r="C7" s="24">
        <f>D6</f>
        <v>0.41666666666666674</v>
      </c>
      <c r="D7" s="16"/>
      <c r="E7" s="34" t="str">
        <f>Presentations!C850</f>
        <v>Electric, Magnetic, Flow and Thermal Phenomena in Micro and Nano-Scale Systems</v>
      </c>
      <c r="F7" s="9"/>
      <c r="G7" s="9"/>
      <c r="H7" s="9"/>
      <c r="I7" s="59"/>
      <c r="J7" s="59"/>
      <c r="K7" s="59"/>
      <c r="L7" s="60"/>
      <c r="M7" s="61"/>
    </row>
    <row r="8" spans="1:23" x14ac:dyDescent="0.45">
      <c r="A8" s="2"/>
      <c r="B8" s="3"/>
      <c r="C8" s="23"/>
      <c r="E8" s="3" t="s">
        <v>192</v>
      </c>
      <c r="F8" t="s">
        <v>2212</v>
      </c>
      <c r="I8" s="1" t="s">
        <v>1531</v>
      </c>
      <c r="J8" s="1" t="str">
        <f>Presentations!D851</f>
        <v>Whispering gallery mode silica sensors for superconductive tape temperature measurement</v>
      </c>
      <c r="K8" s="1" t="s">
        <v>1559</v>
      </c>
      <c r="L8" s="62">
        <f>C7</f>
        <v>0.41666666666666674</v>
      </c>
      <c r="M8" s="63">
        <f>L8+TIME(0,$R$1,0)</f>
        <v>0.42916666666666675</v>
      </c>
    </row>
    <row r="9" spans="1:23" x14ac:dyDescent="0.45">
      <c r="E9" s="3" t="s">
        <v>193</v>
      </c>
      <c r="F9" t="s">
        <v>2244</v>
      </c>
      <c r="I9" s="1" t="s">
        <v>1551</v>
      </c>
      <c r="J9" s="1" t="str">
        <f>Presentations!D852</f>
        <v>Near-field radiative heat transfer devices</v>
      </c>
      <c r="K9" s="1" t="s">
        <v>1567</v>
      </c>
      <c r="L9" s="62">
        <f>M8</f>
        <v>0.42916666666666675</v>
      </c>
      <c r="M9" s="63">
        <f>L9+TIME(0,$R$1,0)</f>
        <v>0.44166666666666676</v>
      </c>
    </row>
    <row r="10" spans="1:23" x14ac:dyDescent="0.45">
      <c r="I10" s="1" t="s">
        <v>1549</v>
      </c>
      <c r="J10" s="1" t="str">
        <f>Presentations!D853</f>
        <v>Design of an indium arsenide cell for near-field thermophotovoltaics</v>
      </c>
      <c r="K10" s="1" t="s">
        <v>2124</v>
      </c>
      <c r="L10" s="62">
        <f t="shared" ref="L10:L12" si="0">M9</f>
        <v>0.44166666666666676</v>
      </c>
      <c r="M10" s="63">
        <f t="shared" ref="M10:M12" si="1">L10+TIME(0,$R$1,0)</f>
        <v>0.45416666666666677</v>
      </c>
    </row>
    <row r="11" spans="1:23" x14ac:dyDescent="0.45">
      <c r="I11" s="1" t="s">
        <v>1537</v>
      </c>
      <c r="J11" s="1" t="str">
        <f>Presentations!D854</f>
        <v>HEAT TRANSFER ENHANCEMENT USING A TWO-STAGE ELECTROHYDRODYNAMIC GAS PUMP OPERATED AT UNEVEN APPLIED VOLTAGE</v>
      </c>
      <c r="K11" s="1" t="s">
        <v>1562</v>
      </c>
      <c r="L11" s="62">
        <f t="shared" si="0"/>
        <v>0.45416666666666677</v>
      </c>
      <c r="M11" s="63">
        <f t="shared" si="1"/>
        <v>0.46666666666666679</v>
      </c>
    </row>
    <row r="12" spans="1:23" x14ac:dyDescent="0.45">
      <c r="I12" s="1" t="s">
        <v>1553</v>
      </c>
      <c r="J12" s="1" t="str">
        <f>Presentations!D855</f>
        <v>Spectral shift of thermally generated surface phonon polariton resonance mediated by a nonresonant film</v>
      </c>
      <c r="K12" s="1" t="s">
        <v>2125</v>
      </c>
      <c r="L12" s="62">
        <f t="shared" si="0"/>
        <v>0.46666666666666679</v>
      </c>
      <c r="M12" s="63">
        <f t="shared" si="1"/>
        <v>0.4791666666666668</v>
      </c>
    </row>
    <row r="13" spans="1:23" s="128" customFormat="1" x14ac:dyDescent="0.45">
      <c r="A13"/>
      <c r="B13"/>
      <c r="C13" s="23"/>
      <c r="D13" s="15">
        <f>M12+TIME(0,$S$1,0)</f>
        <v>0.4791666666666668</v>
      </c>
      <c r="E13"/>
      <c r="F13"/>
      <c r="G13"/>
      <c r="H13"/>
      <c r="I13" s="1"/>
      <c r="J13" s="1"/>
      <c r="K13" s="1"/>
      <c r="L13" s="62"/>
      <c r="M13" s="63"/>
    </row>
    <row r="14" spans="1:23" s="128" customFormat="1" x14ac:dyDescent="0.45">
      <c r="A14" s="8">
        <f>A7+1</f>
        <v>2</v>
      </c>
      <c r="B14" s="8"/>
      <c r="C14" s="25">
        <f>C7</f>
        <v>0.41666666666666674</v>
      </c>
      <c r="D14" s="17"/>
      <c r="E14" s="120" t="str">
        <f>Presentations!C268</f>
        <v>HVAC, Buildings, and the Environment</v>
      </c>
      <c r="F14" s="8"/>
      <c r="G14" s="8"/>
      <c r="H14" s="8"/>
      <c r="I14" s="64"/>
      <c r="J14" s="64"/>
      <c r="K14" s="64"/>
      <c r="L14" s="64"/>
      <c r="M14" s="64"/>
    </row>
    <row r="15" spans="1:23" s="128" customFormat="1" x14ac:dyDescent="0.45">
      <c r="A15" s="4"/>
      <c r="B15" s="5"/>
      <c r="C15" s="26"/>
      <c r="D15" s="18"/>
      <c r="E15" s="31" t="s">
        <v>192</v>
      </c>
      <c r="F15" s="82" t="s">
        <v>2219</v>
      </c>
      <c r="G15" s="4"/>
      <c r="H15" s="4"/>
      <c r="I15" s="65">
        <v>0</v>
      </c>
      <c r="J15" s="65">
        <f>Presentations!D275</f>
        <v>0</v>
      </c>
      <c r="K15" s="65">
        <v>0</v>
      </c>
      <c r="L15" s="66">
        <f>C14</f>
        <v>0.41666666666666674</v>
      </c>
      <c r="M15" s="67">
        <f t="shared" ref="M15:M19" si="2">L15+TIME(0,$R$1,0)</f>
        <v>0.42916666666666675</v>
      </c>
    </row>
    <row r="16" spans="1:23" s="128" customFormat="1" x14ac:dyDescent="0.45">
      <c r="A16" s="4"/>
      <c r="B16" s="4"/>
      <c r="C16" s="27"/>
      <c r="D16" s="18"/>
      <c r="E16" s="31" t="s">
        <v>193</v>
      </c>
      <c r="F16" s="82" t="s">
        <v>2220</v>
      </c>
      <c r="G16" s="4"/>
      <c r="H16" s="4"/>
      <c r="I16" s="65" t="s">
        <v>854</v>
      </c>
      <c r="J16" s="65" t="str">
        <f>Presentations!D276</f>
        <v>Asphalt foaming by the addition of mesoporous materials an example of a technology based on the principles of sustainable development in road construction</v>
      </c>
      <c r="K16" s="65" t="s">
        <v>859</v>
      </c>
      <c r="L16" s="66">
        <f>M15</f>
        <v>0.42916666666666675</v>
      </c>
      <c r="M16" s="67">
        <f t="shared" si="2"/>
        <v>0.44166666666666676</v>
      </c>
    </row>
    <row r="17" spans="1:13" s="128" customFormat="1" x14ac:dyDescent="0.45">
      <c r="A17" s="4"/>
      <c r="B17" s="4"/>
      <c r="C17" s="27"/>
      <c r="D17" s="18"/>
      <c r="E17" s="4"/>
      <c r="F17" s="4"/>
      <c r="G17" s="4"/>
      <c r="H17" s="4"/>
      <c r="I17" s="65" t="s">
        <v>642</v>
      </c>
      <c r="J17" s="65" t="str">
        <f>Presentations!D277</f>
        <v>Comparison of Energy Use Intensity of UAB Buildings with National Data</v>
      </c>
      <c r="K17" s="65" t="s">
        <v>655</v>
      </c>
      <c r="L17" s="66">
        <f>M16</f>
        <v>0.44166666666666676</v>
      </c>
      <c r="M17" s="67">
        <f t="shared" si="2"/>
        <v>0.45416666666666677</v>
      </c>
    </row>
    <row r="18" spans="1:13" s="128" customFormat="1" x14ac:dyDescent="0.45">
      <c r="A18" s="4"/>
      <c r="B18" s="4"/>
      <c r="C18" s="27"/>
      <c r="D18" s="18"/>
      <c r="E18" s="4"/>
      <c r="F18" s="4"/>
      <c r="G18" s="4"/>
      <c r="H18" s="4"/>
      <c r="I18" s="65" t="s">
        <v>647</v>
      </c>
      <c r="J18" s="65" t="str">
        <f>Presentations!D278</f>
        <v>Development of City-Scale Urban Building Energy Modeling (CS-UBEM) using Virtual Information Fabric Infrastructure (VIFI)</v>
      </c>
      <c r="K18" s="65" t="s">
        <v>1912</v>
      </c>
      <c r="L18" s="66">
        <f>M17</f>
        <v>0.45416666666666677</v>
      </c>
      <c r="M18" s="67">
        <f t="shared" si="2"/>
        <v>0.46666666666666679</v>
      </c>
    </row>
    <row r="19" spans="1:13" s="128" customFormat="1" x14ac:dyDescent="0.45">
      <c r="A19" s="4"/>
      <c r="B19" s="4"/>
      <c r="C19" s="27"/>
      <c r="D19" s="18"/>
      <c r="E19" s="4"/>
      <c r="F19" s="4"/>
      <c r="G19" s="4"/>
      <c r="H19" s="4"/>
      <c r="I19" s="65" t="s">
        <v>620</v>
      </c>
      <c r="J19" s="65" t="str">
        <f>Presentations!D279</f>
        <v>Increasing Effective Thermal Resistance of Building Envelope Insulation Using Polyurethane Foam Incorporated with Phase Change Material</v>
      </c>
      <c r="K19" s="65" t="s">
        <v>1744</v>
      </c>
      <c r="L19" s="66">
        <f>M18</f>
        <v>0.46666666666666679</v>
      </c>
      <c r="M19" s="67">
        <f t="shared" si="2"/>
        <v>0.4791666666666668</v>
      </c>
    </row>
    <row r="20" spans="1:13" s="128" customFormat="1" x14ac:dyDescent="0.45">
      <c r="A20" s="7"/>
      <c r="B20" s="7"/>
      <c r="C20" s="28"/>
      <c r="D20" s="19">
        <f>M19+TIME(0,$S$1,0)</f>
        <v>0.4791666666666668</v>
      </c>
      <c r="E20" s="7"/>
      <c r="F20" s="7"/>
      <c r="G20" s="7"/>
      <c r="H20" s="7"/>
      <c r="I20" s="68"/>
      <c r="J20" s="68"/>
      <c r="K20" s="68"/>
      <c r="L20" s="69"/>
      <c r="M20" s="70"/>
    </row>
    <row r="21" spans="1:13" s="128" customFormat="1" x14ac:dyDescent="0.45">
      <c r="A21" s="123">
        <f>A14+1</f>
        <v>3</v>
      </c>
      <c r="B21" s="123"/>
      <c r="C21" s="132">
        <f>C14</f>
        <v>0.41666666666666674</v>
      </c>
      <c r="D21" s="133"/>
      <c r="E21" s="235" t="s">
        <v>1701</v>
      </c>
      <c r="F21" s="123"/>
      <c r="G21" s="123"/>
      <c r="H21" s="123"/>
      <c r="I21" s="124"/>
      <c r="J21" s="124"/>
      <c r="K21" s="124"/>
      <c r="L21" s="124"/>
      <c r="M21" s="124"/>
    </row>
    <row r="22" spans="1:13" s="128" customFormat="1" x14ac:dyDescent="0.45">
      <c r="A22" s="123"/>
      <c r="B22" s="148"/>
      <c r="C22" s="132"/>
      <c r="D22" s="133"/>
      <c r="E22" s="138" t="s">
        <v>192</v>
      </c>
      <c r="F22" s="177" t="s">
        <v>1610</v>
      </c>
      <c r="G22" s="123"/>
      <c r="H22" s="123"/>
      <c r="I22" s="124"/>
      <c r="J22" s="124"/>
      <c r="K22" s="124"/>
      <c r="L22" s="134">
        <f>C21</f>
        <v>0.41666666666666674</v>
      </c>
      <c r="M22" s="135"/>
    </row>
    <row r="23" spans="1:13" x14ac:dyDescent="0.45">
      <c r="A23" s="123"/>
      <c r="B23" s="123"/>
      <c r="C23" s="136"/>
      <c r="D23" s="133"/>
      <c r="E23" s="131" t="s">
        <v>193</v>
      </c>
      <c r="F23" s="123"/>
      <c r="G23" s="123"/>
      <c r="H23" s="123"/>
      <c r="I23" s="124"/>
      <c r="J23" s="124"/>
      <c r="K23" s="124"/>
      <c r="L23" s="134"/>
      <c r="M23" s="135"/>
    </row>
    <row r="24" spans="1:13" x14ac:dyDescent="0.45">
      <c r="A24" s="123"/>
      <c r="B24" s="123"/>
      <c r="C24" s="136"/>
      <c r="D24" s="133"/>
      <c r="E24" s="131" t="str">
        <f>Keynotes!A56</f>
        <v>Panelists:</v>
      </c>
      <c r="F24" s="233" t="s">
        <v>1797</v>
      </c>
      <c r="G24" s="123"/>
      <c r="H24" s="123"/>
      <c r="I24" s="124"/>
      <c r="J24" s="124"/>
      <c r="K24" s="124"/>
      <c r="L24" s="134"/>
      <c r="M24" s="135"/>
    </row>
    <row r="25" spans="1:13" x14ac:dyDescent="0.45">
      <c r="A25" s="123"/>
      <c r="B25" s="123"/>
      <c r="C25" s="136"/>
      <c r="D25" s="133"/>
      <c r="E25" s="123"/>
      <c r="F25" s="233" t="s">
        <v>1798</v>
      </c>
      <c r="G25" s="123"/>
      <c r="H25" s="123"/>
      <c r="I25" s="124"/>
      <c r="J25" s="124"/>
      <c r="K25" s="124"/>
      <c r="L25" s="134"/>
      <c r="M25" s="135"/>
    </row>
    <row r="26" spans="1:13" x14ac:dyDescent="0.45">
      <c r="A26" s="123"/>
      <c r="B26" s="123"/>
      <c r="C26" s="136"/>
      <c r="D26" s="133"/>
      <c r="E26" s="123"/>
      <c r="F26" s="233" t="s">
        <v>1799</v>
      </c>
      <c r="G26" s="123"/>
      <c r="H26" s="123"/>
      <c r="I26" s="124"/>
      <c r="J26" s="124"/>
      <c r="K26" s="124"/>
      <c r="L26" s="134"/>
      <c r="M26" s="135"/>
    </row>
    <row r="27" spans="1:13" x14ac:dyDescent="0.45">
      <c r="A27" s="123"/>
      <c r="B27" s="123"/>
      <c r="C27" s="136"/>
      <c r="D27" s="133"/>
      <c r="E27" s="123"/>
      <c r="F27" s="233" t="s">
        <v>1800</v>
      </c>
      <c r="G27" s="123"/>
      <c r="H27" s="123"/>
      <c r="I27" s="124"/>
      <c r="J27" s="124"/>
      <c r="K27" s="124"/>
      <c r="L27" s="134"/>
      <c r="M27" s="135"/>
    </row>
    <row r="28" spans="1:13" x14ac:dyDescent="0.45">
      <c r="A28" s="123"/>
      <c r="B28" s="123"/>
      <c r="C28" s="136"/>
      <c r="D28" s="137">
        <f>D20</f>
        <v>0.4791666666666668</v>
      </c>
      <c r="E28" s="123"/>
      <c r="F28" s="233" t="s">
        <v>1801</v>
      </c>
      <c r="G28" s="123"/>
      <c r="H28" s="123"/>
      <c r="I28" s="124"/>
      <c r="J28" s="124"/>
      <c r="K28" s="124"/>
      <c r="L28" s="134"/>
      <c r="M28" s="135"/>
    </row>
    <row r="29" spans="1:13" x14ac:dyDescent="0.45">
      <c r="A29" s="74">
        <f>A21+1</f>
        <v>4</v>
      </c>
      <c r="B29" s="74"/>
      <c r="C29" s="143">
        <f>C21</f>
        <v>0.41666666666666674</v>
      </c>
      <c r="D29" s="144"/>
      <c r="E29" s="74" t="s">
        <v>1653</v>
      </c>
      <c r="F29" s="74" t="s">
        <v>2245</v>
      </c>
      <c r="G29" s="74"/>
      <c r="H29" s="75" t="s">
        <v>1660</v>
      </c>
      <c r="I29" s="78" t="s">
        <v>1638</v>
      </c>
      <c r="J29" s="75"/>
      <c r="K29" s="75"/>
      <c r="L29" s="75"/>
      <c r="M29" s="75"/>
    </row>
    <row r="30" spans="1:13" x14ac:dyDescent="0.45">
      <c r="A30" s="80"/>
      <c r="B30" s="149"/>
      <c r="C30" s="145"/>
      <c r="D30" s="146"/>
      <c r="E30" s="79"/>
      <c r="F30" s="80" t="s">
        <v>2246</v>
      </c>
      <c r="G30" s="80"/>
      <c r="H30" s="80"/>
      <c r="I30" s="81"/>
      <c r="J30" s="81"/>
      <c r="K30" s="81"/>
      <c r="L30" s="76">
        <f>C29</f>
        <v>0.41666666666666674</v>
      </c>
      <c r="M30" s="77">
        <f t="shared" ref="M30:M35" si="3">L30+TIME(0,$R$1,0)</f>
        <v>0.42916666666666675</v>
      </c>
    </row>
    <row r="31" spans="1:13" x14ac:dyDescent="0.45">
      <c r="A31" s="80"/>
      <c r="B31" s="80"/>
      <c r="C31" s="147"/>
      <c r="D31" s="146"/>
      <c r="E31" s="121"/>
      <c r="F31" s="80"/>
      <c r="G31" s="80"/>
      <c r="H31" s="80"/>
      <c r="I31" s="81"/>
      <c r="J31" s="81"/>
      <c r="K31" s="81"/>
      <c r="L31" s="76">
        <f>M30</f>
        <v>0.42916666666666675</v>
      </c>
      <c r="M31" s="77">
        <f t="shared" si="3"/>
        <v>0.44166666666666676</v>
      </c>
    </row>
    <row r="32" spans="1:13" x14ac:dyDescent="0.45">
      <c r="A32" s="80"/>
      <c r="B32" s="80"/>
      <c r="C32" s="147"/>
      <c r="D32" s="146"/>
      <c r="E32" s="121" t="str">
        <f>Presentations!C802</f>
        <v>Numerical Heat Transfer and CFD Simulations</v>
      </c>
      <c r="F32" s="80"/>
      <c r="G32" s="80"/>
      <c r="H32" s="80"/>
      <c r="I32" s="238">
        <v>0</v>
      </c>
      <c r="J32" s="238">
        <f>Presentations!D803</f>
        <v>0</v>
      </c>
      <c r="K32" s="238">
        <v>0</v>
      </c>
      <c r="L32" s="76"/>
      <c r="M32" s="77"/>
    </row>
    <row r="33" spans="1:13" x14ac:dyDescent="0.45">
      <c r="A33" s="4"/>
      <c r="B33" s="4"/>
      <c r="C33" s="27"/>
      <c r="D33" s="18"/>
      <c r="E33" s="31" t="s">
        <v>192</v>
      </c>
      <c r="F33" s="4" t="s">
        <v>2246</v>
      </c>
      <c r="G33" s="4"/>
      <c r="H33" s="4"/>
      <c r="I33" s="65" t="s">
        <v>1470</v>
      </c>
      <c r="J33" s="65" t="str">
        <f>Presentations!D804</f>
        <v>NUMERICAL INVESTIGATION OF HEAT TRANSFER ENHANCEMENT WITH WINGS IN MICROCHANNELS</v>
      </c>
      <c r="K33" s="65" t="s">
        <v>1479</v>
      </c>
      <c r="L33" s="66">
        <f>M31</f>
        <v>0.44166666666666676</v>
      </c>
      <c r="M33" s="67">
        <f t="shared" si="3"/>
        <v>0.45416666666666677</v>
      </c>
    </row>
    <row r="34" spans="1:13" x14ac:dyDescent="0.45">
      <c r="A34" s="4"/>
      <c r="B34" s="4"/>
      <c r="C34" s="27"/>
      <c r="D34" s="18"/>
      <c r="E34" s="31" t="s">
        <v>193</v>
      </c>
      <c r="F34" s="4" t="s">
        <v>2229</v>
      </c>
      <c r="G34" s="4"/>
      <c r="H34" s="4"/>
      <c r="I34" s="65" t="s">
        <v>1392</v>
      </c>
      <c r="J34" s="65" t="str">
        <f>Presentations!D805</f>
        <v>An OpenFOAM based comparison of near wall-modeling techniques in simulating separated flow past a square cylinder.</v>
      </c>
      <c r="K34" s="65" t="s">
        <v>594</v>
      </c>
      <c r="L34" s="66">
        <f>M33</f>
        <v>0.45416666666666677</v>
      </c>
      <c r="M34" s="67">
        <f t="shared" si="3"/>
        <v>0.46666666666666679</v>
      </c>
    </row>
    <row r="35" spans="1:13" x14ac:dyDescent="0.45">
      <c r="A35" s="7"/>
      <c r="B35" s="7"/>
      <c r="C35" s="28"/>
      <c r="D35" s="19">
        <f>D28</f>
        <v>0.4791666666666668</v>
      </c>
      <c r="E35" s="32"/>
      <c r="F35" s="7"/>
      <c r="G35" s="7"/>
      <c r="H35" s="7"/>
      <c r="I35" s="68" t="s">
        <v>1468</v>
      </c>
      <c r="J35" s="68" t="str">
        <f>Presentations!D806</f>
        <v>Numerical Simulation of Rayleigh-Taylor Mixing Zone Structure</v>
      </c>
      <c r="K35" s="68" t="s">
        <v>1478</v>
      </c>
      <c r="L35" s="69">
        <f>M34</f>
        <v>0.46666666666666679</v>
      </c>
      <c r="M35" s="70">
        <f t="shared" si="3"/>
        <v>0.4791666666666668</v>
      </c>
    </row>
    <row r="36" spans="1:13" x14ac:dyDescent="0.45">
      <c r="A36">
        <f>A29+1</f>
        <v>5</v>
      </c>
      <c r="C36" s="29">
        <f>C29</f>
        <v>0.41666666666666674</v>
      </c>
      <c r="E36" s="99" t="str">
        <f>Presentations!C554</f>
        <v xml:space="preserve">Refrigerants, AC and Refrigeration - II </v>
      </c>
    </row>
    <row r="37" spans="1:13" x14ac:dyDescent="0.45">
      <c r="B37" s="2"/>
      <c r="C37" s="29"/>
      <c r="E37" s="33" t="s">
        <v>192</v>
      </c>
      <c r="F37" t="s">
        <v>826</v>
      </c>
      <c r="I37" s="1" t="s">
        <v>1104</v>
      </c>
      <c r="J37" s="1" t="str">
        <f>Presentations!D561</f>
        <v>Daytime Passive Radiative Cooling in a Humid Subtropical Climate</v>
      </c>
      <c r="K37" s="1" t="s">
        <v>1114</v>
      </c>
      <c r="L37" s="62">
        <f>C36</f>
        <v>0.41666666666666674</v>
      </c>
      <c r="M37" s="63">
        <f>L37+TIME(0,$R$1,0)</f>
        <v>0.42916666666666675</v>
      </c>
    </row>
    <row r="38" spans="1:13" x14ac:dyDescent="0.45">
      <c r="E38" s="33" t="s">
        <v>193</v>
      </c>
      <c r="I38" s="1" t="s">
        <v>1106</v>
      </c>
      <c r="J38" s="1" t="str">
        <f>Presentations!D562</f>
        <v>FROST MODELING UNDER CRYOGENIC CONDITIONS</v>
      </c>
      <c r="K38" s="1" t="s">
        <v>2114</v>
      </c>
      <c r="L38" s="62">
        <f>M37</f>
        <v>0.42916666666666675</v>
      </c>
      <c r="M38" s="63">
        <f>L38+TIME(0,$R$1,0)</f>
        <v>0.44166666666666676</v>
      </c>
    </row>
    <row r="39" spans="1:13" x14ac:dyDescent="0.45">
      <c r="E39" s="33"/>
      <c r="I39" s="1" t="s">
        <v>1108</v>
      </c>
      <c r="J39" s="1" t="str">
        <f>Presentations!D563</f>
        <v>Dependence of the frost distribution on the position of the evaporator of a household refrigerator</v>
      </c>
      <c r="K39" s="1" t="s">
        <v>2115</v>
      </c>
      <c r="L39" s="62">
        <f t="shared" ref="L39:L41" si="4">M38</f>
        <v>0.44166666666666676</v>
      </c>
      <c r="M39" s="63">
        <f t="shared" ref="M39:M41" si="5">L39+TIME(0,$R$1,0)</f>
        <v>0.45416666666666677</v>
      </c>
    </row>
    <row r="40" spans="1:13" x14ac:dyDescent="0.45">
      <c r="E40" s="33"/>
      <c r="I40" s="1" t="s">
        <v>1071</v>
      </c>
      <c r="J40" s="1" t="str">
        <f>Presentations!D564</f>
        <v>Flow condensation of R134a in smooth horizontal tubes</v>
      </c>
      <c r="K40" s="1" t="s">
        <v>1085</v>
      </c>
      <c r="L40" s="62">
        <f t="shared" si="4"/>
        <v>0.45416666666666677</v>
      </c>
      <c r="M40" s="63">
        <f t="shared" si="5"/>
        <v>0.46666666666666679</v>
      </c>
    </row>
    <row r="41" spans="1:13" x14ac:dyDescent="0.45">
      <c r="E41" s="33"/>
      <c r="I41" s="1">
        <v>0</v>
      </c>
      <c r="J41" s="1">
        <f>Presentations!D565</f>
        <v>0</v>
      </c>
      <c r="K41" s="1">
        <v>0</v>
      </c>
      <c r="L41" s="62">
        <f t="shared" si="4"/>
        <v>0.46666666666666679</v>
      </c>
      <c r="M41" s="63">
        <f t="shared" si="5"/>
        <v>0.4791666666666668</v>
      </c>
    </row>
    <row r="42" spans="1:13" x14ac:dyDescent="0.45">
      <c r="D42" s="15">
        <f>D35</f>
        <v>0.4791666666666668</v>
      </c>
      <c r="E42" s="33"/>
      <c r="L42" s="62"/>
      <c r="M42" s="63"/>
    </row>
    <row r="43" spans="1:13" x14ac:dyDescent="0.45">
      <c r="A43" s="8">
        <f>A36+1</f>
        <v>6</v>
      </c>
      <c r="B43" s="8"/>
      <c r="C43" s="25">
        <f>C36</f>
        <v>0.41666666666666674</v>
      </c>
      <c r="D43" s="17"/>
      <c r="E43" s="120" t="str">
        <f>Presentations!C850</f>
        <v>Electric, Magnetic, Flow and Thermal Phenomena in Micro and Nano-Scale Systems</v>
      </c>
      <c r="F43" s="8"/>
      <c r="G43" s="8"/>
      <c r="H43" s="8"/>
      <c r="I43" s="64"/>
      <c r="J43" s="64"/>
      <c r="K43" s="64"/>
      <c r="L43" s="64"/>
      <c r="M43" s="64"/>
    </row>
    <row r="44" spans="1:13" x14ac:dyDescent="0.45">
      <c r="A44" s="4"/>
      <c r="B44" s="5"/>
      <c r="C44" s="26"/>
      <c r="D44" s="18"/>
      <c r="E44" s="31" t="s">
        <v>192</v>
      </c>
      <c r="F44" s="4" t="s">
        <v>2212</v>
      </c>
      <c r="G44" s="4"/>
      <c r="H44" s="4"/>
      <c r="I44" s="65" t="s">
        <v>1499</v>
      </c>
      <c r="J44" s="65" t="str">
        <f>Presentations!D857</f>
        <v>A Novel Design for Enhancing Droplet Transport Efficiency in Electrowetting-based Digital Microfluidic System</v>
      </c>
      <c r="K44" s="65" t="s">
        <v>1507</v>
      </c>
      <c r="L44" s="66">
        <f>C43</f>
        <v>0.41666666666666674</v>
      </c>
      <c r="M44" s="67">
        <f t="shared" ref="M44:M48" si="6">L44+TIME(0,$R$1,0)</f>
        <v>0.42916666666666675</v>
      </c>
    </row>
    <row r="45" spans="1:13" x14ac:dyDescent="0.45">
      <c r="A45" s="4"/>
      <c r="B45" s="4"/>
      <c r="C45" s="27"/>
      <c r="D45" s="18"/>
      <c r="E45" s="31" t="s">
        <v>193</v>
      </c>
      <c r="F45" s="4" t="s">
        <v>2244</v>
      </c>
      <c r="G45" s="4"/>
      <c r="H45" s="4"/>
      <c r="I45" s="65" t="s">
        <v>1501</v>
      </c>
      <c r="J45" s="65" t="str">
        <f>Presentations!D858</f>
        <v>Numerical study of free Convection in a triangular cavity filled with magnetized nanofluid governed by Arrhenius kinetics</v>
      </c>
      <c r="K45" s="65" t="s">
        <v>1508</v>
      </c>
      <c r="L45" s="66">
        <f>M44</f>
        <v>0.42916666666666675</v>
      </c>
      <c r="M45" s="67">
        <f t="shared" si="6"/>
        <v>0.44166666666666676</v>
      </c>
    </row>
    <row r="46" spans="1:13" x14ac:dyDescent="0.45">
      <c r="A46" s="4"/>
      <c r="B46" s="4"/>
      <c r="C46" s="27"/>
      <c r="D46" s="18"/>
      <c r="E46" s="31"/>
      <c r="F46" s="4"/>
      <c r="G46" s="4"/>
      <c r="H46" s="4"/>
      <c r="I46" s="65" t="s">
        <v>1526</v>
      </c>
      <c r="J46" s="65" t="str">
        <f>Presentations!D859</f>
        <v>Effect of internal heat source on magneto-convection of couple stress fluid under magnetic field modulation</v>
      </c>
      <c r="K46" s="65" t="s">
        <v>1557</v>
      </c>
      <c r="L46" s="66">
        <f>M45</f>
        <v>0.44166666666666676</v>
      </c>
      <c r="M46" s="67">
        <f t="shared" si="6"/>
        <v>0.45416666666666677</v>
      </c>
    </row>
    <row r="47" spans="1:13" x14ac:dyDescent="0.45">
      <c r="A47" s="4"/>
      <c r="B47" s="4"/>
      <c r="C47" s="27"/>
      <c r="D47" s="18"/>
      <c r="E47" s="31"/>
      <c r="F47" s="4"/>
      <c r="G47" s="4"/>
      <c r="H47" s="4"/>
      <c r="I47" s="65" t="s">
        <v>1555</v>
      </c>
      <c r="J47" s="65" t="str">
        <f>Presentations!D860</f>
        <v>Force-induced acoustic phonon heat transport across vacuum gaps: Theory</v>
      </c>
      <c r="K47" s="65" t="s">
        <v>2126</v>
      </c>
      <c r="L47" s="66">
        <f>M46</f>
        <v>0.45416666666666677</v>
      </c>
      <c r="M47" s="67">
        <f t="shared" si="6"/>
        <v>0.46666666666666679</v>
      </c>
    </row>
    <row r="48" spans="1:13" x14ac:dyDescent="0.45">
      <c r="A48" s="4"/>
      <c r="B48" s="4"/>
      <c r="C48" s="27"/>
      <c r="D48" s="18"/>
      <c r="E48" s="31"/>
      <c r="F48" s="4"/>
      <c r="G48" s="4"/>
      <c r="H48" s="4"/>
      <c r="I48" s="65" t="s">
        <v>549</v>
      </c>
      <c r="J48" s="65" t="str">
        <f>Presentations!D861</f>
        <v>A parametric study on drag reduction using engineered microtextures in viscous laminar flow</v>
      </c>
      <c r="K48" s="65" t="s">
        <v>2094</v>
      </c>
      <c r="L48" s="66">
        <f>M47</f>
        <v>0.46666666666666679</v>
      </c>
      <c r="M48" s="67">
        <f t="shared" si="6"/>
        <v>0.4791666666666668</v>
      </c>
    </row>
    <row r="49" spans="1:13" x14ac:dyDescent="0.45">
      <c r="A49" s="7"/>
      <c r="B49" s="7"/>
      <c r="C49" s="28"/>
      <c r="D49" s="19">
        <f>D42</f>
        <v>0.4791666666666668</v>
      </c>
      <c r="E49" s="32"/>
      <c r="F49" s="7"/>
      <c r="G49" s="7"/>
      <c r="H49" s="7"/>
      <c r="I49" s="68"/>
      <c r="J49" s="68"/>
      <c r="K49" s="68"/>
      <c r="L49" s="69"/>
      <c r="M49" s="70"/>
    </row>
    <row r="50" spans="1:13" x14ac:dyDescent="0.45">
      <c r="A50">
        <f>A43+1</f>
        <v>7</v>
      </c>
      <c r="C50" s="29">
        <f>C43</f>
        <v>0.41666666666666674</v>
      </c>
      <c r="E50" s="99" t="str">
        <f>Presentations!C589</f>
        <v>Computational Methods/Tools in Thermal-Fluid Systems - II</v>
      </c>
    </row>
    <row r="51" spans="1:13" x14ac:dyDescent="0.45">
      <c r="B51" s="2"/>
      <c r="C51" s="29"/>
      <c r="E51" s="33" t="s">
        <v>192</v>
      </c>
      <c r="F51" t="s">
        <v>2207</v>
      </c>
      <c r="I51" s="1" t="s">
        <v>173</v>
      </c>
      <c r="J51" s="1" t="str">
        <f>Presentations!D596</f>
        <v>Simulation of a volumetric solar absorber using the thernal non-equilibrium hypothesis</v>
      </c>
      <c r="K51" s="1" t="s">
        <v>188</v>
      </c>
      <c r="L51" s="62">
        <f>C50</f>
        <v>0.41666666666666674</v>
      </c>
      <c r="M51" s="63">
        <f>L51+TIME(0,$R$1,0)</f>
        <v>0.42916666666666675</v>
      </c>
    </row>
    <row r="52" spans="1:13" x14ac:dyDescent="0.45">
      <c r="E52" s="33" t="s">
        <v>193</v>
      </c>
      <c r="F52" t="s">
        <v>2200</v>
      </c>
      <c r="I52" s="1" t="s">
        <v>1127</v>
      </c>
      <c r="J52" s="1" t="str">
        <f>Presentations!D597</f>
        <v>Characterization of the temperature response of mixed material with different emissivity in an intermodal container</v>
      </c>
      <c r="K52" s="1" t="s">
        <v>2117</v>
      </c>
      <c r="L52" s="62">
        <f>M51</f>
        <v>0.42916666666666675</v>
      </c>
      <c r="M52" s="63">
        <f>L52+TIME(0,$R$1,0)</f>
        <v>0.44166666666666676</v>
      </c>
    </row>
    <row r="53" spans="1:13" x14ac:dyDescent="0.45">
      <c r="E53" s="33"/>
      <c r="I53" s="1" t="s">
        <v>1125</v>
      </c>
      <c r="J53" s="1" t="str">
        <f>Presentations!D598</f>
        <v>Optimizing Combustion Operation in Homogeneous Charge Compression Ignition Engine using Exhaust Gas Recirculation: A Study of Variation in Product Species &amp; Related Parameters</v>
      </c>
      <c r="K53" s="1" t="s">
        <v>1144</v>
      </c>
      <c r="L53" s="62">
        <f t="shared" ref="L53:L55" si="7">M52</f>
        <v>0.44166666666666676</v>
      </c>
      <c r="M53" s="63">
        <f t="shared" ref="M53:M55" si="8">L53+TIME(0,$R$1,0)</f>
        <v>0.45416666666666677</v>
      </c>
    </row>
    <row r="54" spans="1:13" x14ac:dyDescent="0.45">
      <c r="E54" s="33"/>
      <c r="I54" s="1" t="s">
        <v>1239</v>
      </c>
      <c r="J54" s="1" t="str">
        <f>Presentations!D599</f>
        <v>Modular one-dimensional simulation tool for oscillating flow and thermal networks in Stirling engines</v>
      </c>
      <c r="K54" s="1" t="s">
        <v>1252</v>
      </c>
      <c r="L54" s="62">
        <f t="shared" si="7"/>
        <v>0.45416666666666677</v>
      </c>
      <c r="M54" s="63">
        <f t="shared" si="8"/>
        <v>0.46666666666666679</v>
      </c>
    </row>
    <row r="55" spans="1:13" x14ac:dyDescent="0.45">
      <c r="E55" s="33"/>
      <c r="I55" s="1" t="s">
        <v>1133</v>
      </c>
      <c r="J55" s="1" t="str">
        <f>Presentations!D600</f>
        <v>STRESS ANALYSIS OF GAS TURBINE BLADE WITH FILM COOLING</v>
      </c>
      <c r="K55" s="1" t="s">
        <v>625</v>
      </c>
      <c r="L55" s="62">
        <f t="shared" si="7"/>
        <v>0.46666666666666679</v>
      </c>
      <c r="M55" s="63">
        <f t="shared" si="8"/>
        <v>0.4791666666666668</v>
      </c>
    </row>
    <row r="56" spans="1:13" x14ac:dyDescent="0.45">
      <c r="D56" s="15">
        <f>D49</f>
        <v>0.4791666666666668</v>
      </c>
      <c r="E56" s="33"/>
      <c r="L56" s="62"/>
      <c r="M56" s="63"/>
    </row>
    <row r="57" spans="1:13" x14ac:dyDescent="0.45">
      <c r="A57" s="8">
        <f>A50+1</f>
        <v>8</v>
      </c>
      <c r="B57" s="8"/>
      <c r="C57" s="25">
        <f>C50</f>
        <v>0.41666666666666674</v>
      </c>
      <c r="D57" s="17"/>
      <c r="E57" s="120" t="str">
        <f>Presentations!C329</f>
        <v>Thermal Energy Storage - I</v>
      </c>
      <c r="F57" s="8"/>
      <c r="G57" s="8"/>
      <c r="H57" s="8"/>
      <c r="I57" s="64"/>
      <c r="J57" s="64"/>
      <c r="K57" s="64"/>
      <c r="L57" s="64"/>
      <c r="M57" s="64"/>
    </row>
    <row r="58" spans="1:13" x14ac:dyDescent="0.45">
      <c r="A58" s="4"/>
      <c r="B58" s="5"/>
      <c r="C58" s="26"/>
      <c r="D58" s="18"/>
      <c r="E58" s="31" t="s">
        <v>192</v>
      </c>
      <c r="F58" s="82" t="s">
        <v>728</v>
      </c>
      <c r="G58" s="4"/>
      <c r="H58" s="4"/>
      <c r="I58" s="65" t="s">
        <v>595</v>
      </c>
      <c r="J58" s="65" t="str">
        <f>Presentations!D336</f>
        <v>Advanced thermal desalination system</v>
      </c>
      <c r="K58" s="65" t="s">
        <v>621</v>
      </c>
      <c r="L58" s="66">
        <f>C57</f>
        <v>0.41666666666666674</v>
      </c>
      <c r="M58" s="67">
        <f t="shared" ref="M58:M62" si="9">L58+TIME(0,$R$1,0)</f>
        <v>0.42916666666666675</v>
      </c>
    </row>
    <row r="59" spans="1:13" x14ac:dyDescent="0.45">
      <c r="A59" s="4"/>
      <c r="B59" s="4"/>
      <c r="C59" s="27"/>
      <c r="D59" s="18"/>
      <c r="E59" s="31" t="s">
        <v>193</v>
      </c>
      <c r="F59" s="82" t="s">
        <v>2221</v>
      </c>
      <c r="G59" s="4"/>
      <c r="H59" s="4"/>
      <c r="I59" s="65" t="s">
        <v>690</v>
      </c>
      <c r="J59" s="65" t="str">
        <f>Presentations!D337</f>
        <v>Evaluation of Performance Index of Nanofluid-based Multi-Stage HDH Desalination System</v>
      </c>
      <c r="K59" s="65" t="s">
        <v>1883</v>
      </c>
      <c r="L59" s="66">
        <f>M58</f>
        <v>0.42916666666666675</v>
      </c>
      <c r="M59" s="67">
        <f t="shared" si="9"/>
        <v>0.44166666666666676</v>
      </c>
    </row>
    <row r="60" spans="1:13" x14ac:dyDescent="0.45">
      <c r="A60" s="4"/>
      <c r="B60" s="4"/>
      <c r="C60" s="27"/>
      <c r="D60" s="18"/>
      <c r="E60" s="31"/>
      <c r="F60" s="4"/>
      <c r="G60" s="4"/>
      <c r="H60" s="4"/>
      <c r="I60" s="65" t="s">
        <v>708</v>
      </c>
      <c r="J60" s="65" t="str">
        <f>Presentations!D338</f>
        <v>PERFORMANCE ANALYSIS OF A METAL HYDRIDE-THERMAL ENERGY STORAGE SYSTEM FOR CONCENTRATING SOLAR POWER PLANTS</v>
      </c>
      <c r="K60" s="65" t="s">
        <v>727</v>
      </c>
      <c r="L60" s="66">
        <f>M59</f>
        <v>0.44166666666666676</v>
      </c>
      <c r="M60" s="67">
        <f t="shared" si="9"/>
        <v>0.45416666666666677</v>
      </c>
    </row>
    <row r="61" spans="1:13" x14ac:dyDescent="0.45">
      <c r="A61" s="4"/>
      <c r="B61" s="4"/>
      <c r="C61" s="27"/>
      <c r="D61" s="18"/>
      <c r="E61" s="31"/>
      <c r="F61" s="4"/>
      <c r="G61" s="4"/>
      <c r="H61" s="4"/>
      <c r="I61" s="65" t="s">
        <v>780</v>
      </c>
      <c r="J61" s="65" t="str">
        <f>Presentations!D339</f>
        <v>PERFORMANCE ANALYSIS OF NANO-ENHANCED PHASE CHANGE MATERIAL (NEPCM) BASED THERMAL BATTERY FOR WASTE HEAT RECOVERY IN TEMPERATURE RANGE OF 100 oC â€“ 150 oC</v>
      </c>
      <c r="K61" s="65" t="s">
        <v>791</v>
      </c>
      <c r="L61" s="66">
        <f>M60</f>
        <v>0.45416666666666677</v>
      </c>
      <c r="M61" s="67">
        <f t="shared" si="9"/>
        <v>0.46666666666666679</v>
      </c>
    </row>
    <row r="62" spans="1:13" x14ac:dyDescent="0.45">
      <c r="A62" s="4"/>
      <c r="B62" s="4"/>
      <c r="C62" s="27"/>
      <c r="D62" s="18"/>
      <c r="E62" s="31"/>
      <c r="F62" s="4"/>
      <c r="G62" s="4"/>
      <c r="H62" s="4"/>
      <c r="I62" s="65" t="s">
        <v>698</v>
      </c>
      <c r="J62" s="65" t="str">
        <f>Presentations!D340</f>
        <v>Exergetic Relationship between the Thermal Properties of Direct Contact Membrane Distillation</v>
      </c>
      <c r="K62" s="65" t="s">
        <v>705</v>
      </c>
      <c r="L62" s="66">
        <f>M61</f>
        <v>0.46666666666666679</v>
      </c>
      <c r="M62" s="67">
        <f t="shared" si="9"/>
        <v>0.4791666666666668</v>
      </c>
    </row>
    <row r="63" spans="1:13" x14ac:dyDescent="0.45">
      <c r="A63" s="7"/>
      <c r="B63" s="7"/>
      <c r="C63" s="28"/>
      <c r="D63" s="19">
        <f>D56</f>
        <v>0.4791666666666668</v>
      </c>
      <c r="E63" s="32"/>
      <c r="F63" s="7"/>
      <c r="G63" s="7"/>
      <c r="H63" s="7"/>
      <c r="I63" s="68"/>
      <c r="J63" s="68"/>
      <c r="K63" s="68"/>
      <c r="L63" s="69"/>
      <c r="M63" s="70"/>
    </row>
    <row r="64" spans="1:13" x14ac:dyDescent="0.45">
      <c r="A64">
        <f>A57+1</f>
        <v>9</v>
      </c>
      <c r="C64" s="29">
        <f>C57</f>
        <v>0.41666666666666674</v>
      </c>
      <c r="D64" s="130"/>
      <c r="E64" s="125" t="str">
        <f>Presentations!C250</f>
        <v>Advanced Energy Systems</v>
      </c>
      <c r="F64" s="126"/>
      <c r="G64" s="49"/>
    </row>
    <row r="65" spans="1:13" x14ac:dyDescent="0.45">
      <c r="B65" s="2"/>
      <c r="C65" s="29"/>
      <c r="D65" s="130"/>
      <c r="E65" s="127" t="s">
        <v>192</v>
      </c>
      <c r="F65" s="49" t="s">
        <v>241</v>
      </c>
      <c r="G65" s="49"/>
      <c r="I65" s="1" t="s">
        <v>614</v>
      </c>
      <c r="J65" s="1" t="str">
        <f>Presentations!D257</f>
        <v>Exergy Analysis of a Gas Turbine Power Plant using Jatropha Biodiesel, Conventional  Diesel and Natural Gas</v>
      </c>
      <c r="K65" s="1" t="s">
        <v>628</v>
      </c>
      <c r="L65" s="62">
        <f>C64</f>
        <v>0.41666666666666674</v>
      </c>
      <c r="M65" s="63">
        <f>L65+TIME(0,$R$1,0)</f>
        <v>0.42916666666666675</v>
      </c>
    </row>
    <row r="66" spans="1:13" x14ac:dyDescent="0.45">
      <c r="D66" s="130"/>
      <c r="E66" s="127" t="s">
        <v>193</v>
      </c>
      <c r="F66" s="49" t="s">
        <v>2204</v>
      </c>
      <c r="G66" s="49"/>
      <c r="I66" s="1" t="s">
        <v>602</v>
      </c>
      <c r="J66" s="1" t="str">
        <f>Presentations!D258</f>
        <v>Comparison Technique for Thermodynamic Performance of Heat Activated Cooling Systems</v>
      </c>
      <c r="K66" s="1" t="s">
        <v>623</v>
      </c>
      <c r="L66" s="62">
        <f>M65</f>
        <v>0.42916666666666675</v>
      </c>
      <c r="M66" s="63">
        <f>L66+TIME(0,$R$1,0)</f>
        <v>0.44166666666666676</v>
      </c>
    </row>
    <row r="67" spans="1:13" x14ac:dyDescent="0.45">
      <c r="E67" s="33"/>
      <c r="I67" s="1" t="s">
        <v>606</v>
      </c>
      <c r="J67" s="1" t="str">
        <f>Presentations!D259</f>
        <v>EVALUATION OF A LOW TEMPERATURE STIRLING ENGINE USING A DISCONTINUOUS THERMODYNAMIC CYCLE</v>
      </c>
      <c r="K67" s="1" t="s">
        <v>624</v>
      </c>
      <c r="L67" s="62">
        <f t="shared" ref="L67:L69" si="10">M66</f>
        <v>0.44166666666666676</v>
      </c>
      <c r="M67" s="63">
        <f t="shared" ref="M67:M69" si="11">L67+TIME(0,$R$1,0)</f>
        <v>0.45416666666666677</v>
      </c>
    </row>
    <row r="68" spans="1:13" x14ac:dyDescent="0.45">
      <c r="E68" s="33"/>
      <c r="I68" s="1" t="s">
        <v>601</v>
      </c>
      <c r="J68" s="1" t="str">
        <f>Presentations!D260</f>
        <v>Performance Evaluation on a Closed Brayton Cycle with different working fluid</v>
      </c>
      <c r="K68" s="1" t="s">
        <v>622</v>
      </c>
      <c r="L68" s="62">
        <f t="shared" si="10"/>
        <v>0.45416666666666677</v>
      </c>
      <c r="M68" s="63">
        <f t="shared" si="11"/>
        <v>0.46666666666666679</v>
      </c>
    </row>
    <row r="69" spans="1:13" x14ac:dyDescent="0.45">
      <c r="E69" s="33"/>
      <c r="I69" s="1" t="s">
        <v>638</v>
      </c>
      <c r="J69" s="1" t="str">
        <f>Presentations!D261</f>
        <v>An Improved Design for a Water Recycling System</v>
      </c>
      <c r="K69" s="1" t="s">
        <v>1713</v>
      </c>
      <c r="L69" s="62">
        <f t="shared" si="10"/>
        <v>0.46666666666666679</v>
      </c>
      <c r="M69" s="63">
        <f t="shared" si="11"/>
        <v>0.4791666666666668</v>
      </c>
    </row>
    <row r="70" spans="1:13" x14ac:dyDescent="0.45">
      <c r="D70" s="15">
        <f>D63</f>
        <v>0.4791666666666668</v>
      </c>
      <c r="E70" s="33"/>
      <c r="L70" s="62"/>
      <c r="M70" s="63"/>
    </row>
    <row r="71" spans="1:13" x14ac:dyDescent="0.45">
      <c r="A71" s="8">
        <f>A64+1</f>
        <v>10</v>
      </c>
      <c r="B71" s="8"/>
      <c r="C71" s="25">
        <f>C64</f>
        <v>0.41666666666666674</v>
      </c>
      <c r="D71" s="17"/>
      <c r="E71" s="120" t="str">
        <f>Presentations!C112</f>
        <v>Combustion, Fire, Fuel</v>
      </c>
      <c r="F71" s="8"/>
      <c r="G71" s="8"/>
      <c r="H71" s="8"/>
      <c r="I71" s="64"/>
      <c r="J71" s="64"/>
      <c r="K71" s="64"/>
      <c r="L71" s="64"/>
      <c r="M71" s="64"/>
    </row>
    <row r="72" spans="1:13" x14ac:dyDescent="0.45">
      <c r="A72" s="4"/>
      <c r="B72" s="5"/>
      <c r="C72" s="26"/>
      <c r="D72" s="18"/>
      <c r="E72" s="31" t="s">
        <v>192</v>
      </c>
      <c r="F72" s="82" t="s">
        <v>2143</v>
      </c>
      <c r="G72" s="4"/>
      <c r="H72" s="4"/>
      <c r="I72" s="65" t="s">
        <v>374</v>
      </c>
      <c r="J72" s="65" t="str">
        <f>Presentations!D119</f>
        <v>Analysis Of Homogeneous Charge Compression Ignition Engine With Emphasis On Combustion Timing And Reaction Rate</v>
      </c>
      <c r="K72" s="65" t="s">
        <v>388</v>
      </c>
      <c r="L72" s="66">
        <f>C71</f>
        <v>0.41666666666666674</v>
      </c>
      <c r="M72" s="67">
        <f t="shared" ref="M72:M76" si="12">L72+TIME(0,$R$1,0)</f>
        <v>0.42916666666666675</v>
      </c>
    </row>
    <row r="73" spans="1:13" x14ac:dyDescent="0.45">
      <c r="A73" s="4"/>
      <c r="B73" s="4"/>
      <c r="C73" s="27"/>
      <c r="D73" s="18"/>
      <c r="E73" s="31" t="s">
        <v>193</v>
      </c>
      <c r="F73" s="82" t="s">
        <v>408</v>
      </c>
      <c r="G73" s="4"/>
      <c r="H73" s="4"/>
      <c r="I73" s="65" t="s">
        <v>404</v>
      </c>
      <c r="J73" s="65" t="str">
        <f>Presentations!D120</f>
        <v>Pyrolysis Under Extreme Heat Flux Characterized by Mass Loss and Three-Dimensional Scans</v>
      </c>
      <c r="K73" s="65" t="s">
        <v>414</v>
      </c>
      <c r="L73" s="66">
        <f>M72</f>
        <v>0.42916666666666675</v>
      </c>
      <c r="M73" s="67">
        <f t="shared" si="12"/>
        <v>0.44166666666666676</v>
      </c>
    </row>
    <row r="74" spans="1:13" x14ac:dyDescent="0.45">
      <c r="A74" s="4"/>
      <c r="B74" s="4"/>
      <c r="C74" s="27"/>
      <c r="D74" s="18"/>
      <c r="E74" s="31"/>
      <c r="F74" s="4"/>
      <c r="G74" s="4"/>
      <c r="H74" s="4"/>
      <c r="I74" s="65" t="s">
        <v>426</v>
      </c>
      <c r="J74" s="65" t="str">
        <f>Presentations!D121</f>
        <v xml:space="preserve">Numerical Modelling of Overheating of Spent Fuel Pool </v>
      </c>
      <c r="K74" s="65" t="s">
        <v>303</v>
      </c>
      <c r="L74" s="66">
        <f>M73</f>
        <v>0.44166666666666676</v>
      </c>
      <c r="M74" s="67">
        <f t="shared" si="12"/>
        <v>0.45416666666666677</v>
      </c>
    </row>
    <row r="75" spans="1:13" x14ac:dyDescent="0.45">
      <c r="A75" s="4"/>
      <c r="B75" s="4"/>
      <c r="C75" s="27"/>
      <c r="D75" s="18"/>
      <c r="E75" s="31"/>
      <c r="F75" s="4"/>
      <c r="G75" s="4"/>
      <c r="H75" s="4"/>
      <c r="I75" s="65" t="s">
        <v>418</v>
      </c>
      <c r="J75" s="65" t="str">
        <f>Presentations!D122</f>
        <v>Heat Transfer Characterization of a Hot Cylinder on an Inert Substrate</v>
      </c>
      <c r="K75" s="65" t="s">
        <v>433</v>
      </c>
      <c r="L75" s="66">
        <f>M74</f>
        <v>0.45416666666666677</v>
      </c>
      <c r="M75" s="67">
        <f t="shared" si="12"/>
        <v>0.46666666666666679</v>
      </c>
    </row>
    <row r="76" spans="1:13" x14ac:dyDescent="0.45">
      <c r="A76" s="4"/>
      <c r="B76" s="4"/>
      <c r="C76" s="27"/>
      <c r="D76" s="18"/>
      <c r="E76" s="31"/>
      <c r="F76" s="4"/>
      <c r="G76" s="4"/>
      <c r="H76" s="4"/>
      <c r="I76" s="65">
        <v>0</v>
      </c>
      <c r="J76" s="65">
        <f>Presentations!D123</f>
        <v>0</v>
      </c>
      <c r="K76" s="65">
        <v>0</v>
      </c>
      <c r="L76" s="66">
        <f>M75</f>
        <v>0.46666666666666679</v>
      </c>
      <c r="M76" s="67">
        <f t="shared" si="12"/>
        <v>0.4791666666666668</v>
      </c>
    </row>
    <row r="77" spans="1:13" x14ac:dyDescent="0.45">
      <c r="A77" s="7"/>
      <c r="B77" s="7"/>
      <c r="C77" s="28"/>
      <c r="D77" s="19">
        <f>D70</f>
        <v>0.4791666666666668</v>
      </c>
      <c r="E77" s="32"/>
      <c r="F77" s="7"/>
      <c r="G77" s="7"/>
      <c r="H77" s="7"/>
      <c r="I77" s="65"/>
      <c r="J77" s="65"/>
      <c r="K77" s="65"/>
      <c r="L77" s="69"/>
      <c r="M77" s="70"/>
    </row>
    <row r="78" spans="1:13" s="128" customFormat="1" x14ac:dyDescent="0.45">
      <c r="A78" s="153"/>
      <c r="B78" s="153"/>
      <c r="C78" s="154">
        <f>D77+TIME(0,0,0)</f>
        <v>0.4791666666666668</v>
      </c>
      <c r="D78" s="155">
        <f>C78+TIME(0,75,0)</f>
        <v>0.53125000000000011</v>
      </c>
      <c r="E78" s="156" t="s">
        <v>1663</v>
      </c>
      <c r="F78" s="153"/>
      <c r="G78" s="153"/>
      <c r="H78" s="153"/>
      <c r="I78" s="157"/>
      <c r="J78" s="157"/>
      <c r="K78" s="157"/>
      <c r="L78" s="158"/>
      <c r="M78" s="159"/>
    </row>
    <row r="79" spans="1:13" s="128" customFormat="1" x14ac:dyDescent="0.45">
      <c r="A79" s="83"/>
      <c r="B79" s="83"/>
      <c r="C79" s="84">
        <f>D78</f>
        <v>0.53125000000000011</v>
      </c>
      <c r="D79" s="85">
        <f>C79+TIME(0,15,0)</f>
        <v>0.54166666666666674</v>
      </c>
      <c r="E79" s="86" t="s">
        <v>21</v>
      </c>
      <c r="F79" s="83"/>
      <c r="G79" s="83"/>
      <c r="H79" s="83"/>
      <c r="I79" s="87"/>
      <c r="J79" s="87"/>
      <c r="K79" s="87"/>
      <c r="L79" s="87"/>
      <c r="M79" s="87"/>
    </row>
    <row r="80" spans="1:13" s="128" customFormat="1" x14ac:dyDescent="0.45">
      <c r="A80"/>
      <c r="B80"/>
      <c r="C80" s="21"/>
      <c r="D80" s="13"/>
      <c r="E80" s="33"/>
      <c r="F80"/>
      <c r="G80"/>
      <c r="H80"/>
      <c r="I80" s="1"/>
      <c r="J80" s="1"/>
      <c r="K80" s="1"/>
      <c r="L80" s="1"/>
      <c r="M80" s="1"/>
    </row>
    <row r="81" spans="1:13" s="128" customFormat="1" x14ac:dyDescent="0.45">
      <c r="A81" s="9">
        <f>1</f>
        <v>1</v>
      </c>
      <c r="B81" s="9"/>
      <c r="C81" s="30">
        <f>D79+TIME(0,0,0)</f>
        <v>0.54166666666666674</v>
      </c>
      <c r="D81" s="16"/>
      <c r="E81" s="34" t="str">
        <f>Presentations!C704</f>
        <v>Experimental Methods/Tools and Instrumentation in Fluid Mechanics and Heat/Mass Transfer - III</v>
      </c>
      <c r="F81" s="9"/>
      <c r="G81" s="9"/>
      <c r="H81" s="9"/>
      <c r="I81" s="59"/>
      <c r="J81" s="59"/>
      <c r="K81" s="59"/>
      <c r="L81" s="59"/>
      <c r="M81" s="59"/>
    </row>
    <row r="82" spans="1:13" s="128" customFormat="1" x14ac:dyDescent="0.45">
      <c r="A82"/>
      <c r="B82" s="2"/>
      <c r="C82" s="29"/>
      <c r="D82" s="13"/>
      <c r="E82" s="3" t="s">
        <v>192</v>
      </c>
      <c r="F82" t="s">
        <v>482</v>
      </c>
      <c r="G82"/>
      <c r="H82"/>
      <c r="I82" s="1" t="s">
        <v>1322</v>
      </c>
      <c r="J82" s="1" t="str">
        <f>Presentations!D711</f>
        <v>Simultaneous laser induced fluorescence and particle image/tracking velocimetry in phase-changing pipe flows</v>
      </c>
      <c r="K82" s="1" t="s">
        <v>304</v>
      </c>
      <c r="L82" s="62">
        <f>C81</f>
        <v>0.54166666666666674</v>
      </c>
      <c r="M82" s="63">
        <f>L82+TIME(0,$R$1,0)</f>
        <v>0.5541666666666667</v>
      </c>
    </row>
    <row r="83" spans="1:13" x14ac:dyDescent="0.45">
      <c r="E83" s="3" t="s">
        <v>193</v>
      </c>
      <c r="F83" t="s">
        <v>2228</v>
      </c>
      <c r="I83" s="1" t="s">
        <v>1324</v>
      </c>
      <c r="J83" s="1" t="str">
        <f>Presentations!D712</f>
        <v>Experimental investigation on transpiration cooling with phase change in a supersonic wind tunnel</v>
      </c>
      <c r="K83" s="1" t="s">
        <v>1334</v>
      </c>
      <c r="L83" s="62">
        <f>M82</f>
        <v>0.5541666666666667</v>
      </c>
      <c r="M83" s="63">
        <f>L83+TIME(0,$R$1,0)</f>
        <v>0.56666666666666665</v>
      </c>
    </row>
    <row r="84" spans="1:13" x14ac:dyDescent="0.45">
      <c r="I84" s="1" t="s">
        <v>1281</v>
      </c>
      <c r="J84" s="1" t="str">
        <f>Presentations!D713</f>
        <v>Creation of porous anatase TiO2 films using TiO2 nanofluid</v>
      </c>
      <c r="K84" s="1" t="s">
        <v>731</v>
      </c>
      <c r="L84" s="62">
        <f t="shared" ref="L84:L86" si="13">M83</f>
        <v>0.56666666666666665</v>
      </c>
      <c r="M84" s="63">
        <f t="shared" ref="M84:M86" si="14">L84+TIME(0,$R$1,0)</f>
        <v>0.57916666666666661</v>
      </c>
    </row>
    <row r="85" spans="1:13" x14ac:dyDescent="0.45">
      <c r="I85" s="1" t="s">
        <v>1275</v>
      </c>
      <c r="J85" s="1" t="str">
        <f>Presentations!D714</f>
        <v xml:space="preserve"> Study of pressure-drop in two phase flow based on experiment and CFD simulation</v>
      </c>
      <c r="K85" s="1" t="s">
        <v>458</v>
      </c>
      <c r="L85" s="62">
        <f t="shared" si="13"/>
        <v>0.57916666666666661</v>
      </c>
      <c r="M85" s="63">
        <f t="shared" si="14"/>
        <v>0.59166666666666656</v>
      </c>
    </row>
    <row r="86" spans="1:13" x14ac:dyDescent="0.45">
      <c r="I86" s="1">
        <v>0</v>
      </c>
      <c r="J86" s="1">
        <f>Presentations!D715</f>
        <v>0</v>
      </c>
      <c r="K86" s="1">
        <v>0</v>
      </c>
      <c r="L86" s="62">
        <f t="shared" si="13"/>
        <v>0.59166666666666656</v>
      </c>
      <c r="M86" s="63">
        <f t="shared" si="14"/>
        <v>0.60416666666666652</v>
      </c>
    </row>
    <row r="87" spans="1:13" x14ac:dyDescent="0.45">
      <c r="D87" s="15">
        <f>M86+TIME(0,$S$1,0)</f>
        <v>0.60416666666666652</v>
      </c>
      <c r="L87" s="62"/>
      <c r="M87" s="63"/>
    </row>
    <row r="88" spans="1:13" x14ac:dyDescent="0.45">
      <c r="A88" s="8">
        <f>A81+1</f>
        <v>2</v>
      </c>
      <c r="B88" s="8"/>
      <c r="C88" s="25">
        <f>C81</f>
        <v>0.54166666666666674</v>
      </c>
      <c r="D88" s="17"/>
      <c r="E88" s="120" t="str">
        <f>Presentations!C48</f>
        <v>Multiphase Flow - I</v>
      </c>
      <c r="F88" s="8"/>
      <c r="G88" s="8"/>
      <c r="H88" s="8"/>
      <c r="I88" s="64"/>
      <c r="J88" s="64"/>
      <c r="K88" s="64"/>
      <c r="L88" s="64"/>
      <c r="M88" s="64"/>
    </row>
    <row r="89" spans="1:13" x14ac:dyDescent="0.45">
      <c r="A89" s="4"/>
      <c r="B89" s="5"/>
      <c r="C89" s="26"/>
      <c r="D89" s="18"/>
      <c r="E89" s="31" t="s">
        <v>192</v>
      </c>
      <c r="F89" s="4" t="s">
        <v>2230</v>
      </c>
      <c r="G89" s="4"/>
      <c r="H89" s="4"/>
      <c r="I89" s="65" t="s">
        <v>285</v>
      </c>
      <c r="J89" s="65" t="str">
        <f>Presentations!D53</f>
        <v>Numerical investigation on the effect of surface wetting properties on Gas â€“ liquid two-phase flow in microchannel using level set method</v>
      </c>
      <c r="K89" s="65" t="s">
        <v>2088</v>
      </c>
      <c r="L89" s="66">
        <f>C88</f>
        <v>0.54166666666666674</v>
      </c>
      <c r="M89" s="67">
        <f>L89+TIME(0,$R$1,0)</f>
        <v>0.5541666666666667</v>
      </c>
    </row>
    <row r="90" spans="1:13" x14ac:dyDescent="0.45">
      <c r="A90" s="4"/>
      <c r="B90" s="4"/>
      <c r="C90" s="27"/>
      <c r="D90" s="18"/>
      <c r="E90" s="31" t="s">
        <v>193</v>
      </c>
      <c r="F90" s="4" t="s">
        <v>1679</v>
      </c>
      <c r="G90" s="4"/>
      <c r="H90" s="4"/>
      <c r="I90" s="65" t="s">
        <v>297</v>
      </c>
      <c r="J90" s="65" t="str">
        <f>Presentations!D54</f>
        <v>Modeling of Spray/Wall Interactions</v>
      </c>
      <c r="K90" s="65" t="s">
        <v>311</v>
      </c>
      <c r="L90" s="66">
        <f>M89</f>
        <v>0.5541666666666667</v>
      </c>
      <c r="M90" s="67">
        <f>L90+TIME(0,$R$1,0)</f>
        <v>0.56666666666666665</v>
      </c>
    </row>
    <row r="91" spans="1:13" x14ac:dyDescent="0.45">
      <c r="A91" s="4"/>
      <c r="B91" s="4"/>
      <c r="C91" s="27"/>
      <c r="D91" s="18"/>
      <c r="E91" s="31"/>
      <c r="F91" s="4"/>
      <c r="G91" s="4"/>
      <c r="H91" s="4"/>
      <c r="I91" s="65" t="s">
        <v>299</v>
      </c>
      <c r="J91" s="65" t="str">
        <f>Presentations!D55</f>
        <v>AN EXPERIMENTAL INVESTIGATION OF TUBE DIAMETER EFFECT ON THE STEAM CONDENSATION WITH NON-CONDENSABLE GAS</v>
      </c>
      <c r="K91" s="65" t="s">
        <v>312</v>
      </c>
      <c r="L91" s="66">
        <f t="shared" ref="L91:L93" si="15">M90</f>
        <v>0.56666666666666665</v>
      </c>
      <c r="M91" s="67">
        <f t="shared" ref="M91:M93" si="16">L91+TIME(0,$R$1,0)</f>
        <v>0.57916666666666661</v>
      </c>
    </row>
    <row r="92" spans="1:13" x14ac:dyDescent="0.45">
      <c r="A92" s="4"/>
      <c r="B92" s="4"/>
      <c r="C92" s="27"/>
      <c r="D92" s="18"/>
      <c r="E92" s="31"/>
      <c r="F92" s="4"/>
      <c r="G92" s="4"/>
      <c r="H92" s="4"/>
      <c r="I92" s="65" t="s">
        <v>257</v>
      </c>
      <c r="J92" s="65" t="str">
        <f>Presentations!D56</f>
        <v>Mechanisms for Central Jet Formation during Droplet Impact on a High-temperature Solid Surface</v>
      </c>
      <c r="K92" s="65" t="s">
        <v>1815</v>
      </c>
      <c r="L92" s="66">
        <f t="shared" si="15"/>
        <v>0.57916666666666661</v>
      </c>
      <c r="M92" s="67">
        <f t="shared" si="16"/>
        <v>0.59166666666666656</v>
      </c>
    </row>
    <row r="93" spans="1:13" x14ac:dyDescent="0.45">
      <c r="A93" s="4"/>
      <c r="B93" s="4"/>
      <c r="C93" s="27"/>
      <c r="D93" s="18"/>
      <c r="E93" s="31"/>
      <c r="F93" s="4"/>
      <c r="G93" s="4"/>
      <c r="H93" s="4"/>
      <c r="I93" s="65" t="s">
        <v>1758</v>
      </c>
      <c r="J93" s="65" t="str">
        <f>Presentations!D57</f>
        <v>A Comparative Study of Flow Boling Heat Transfer in Coated and Uncoated Plate Heat Exchangers</v>
      </c>
      <c r="K93" s="65" t="s">
        <v>1760</v>
      </c>
      <c r="L93" s="66">
        <f t="shared" si="15"/>
        <v>0.59166666666666656</v>
      </c>
      <c r="M93" s="67">
        <f t="shared" si="16"/>
        <v>0.60416666666666652</v>
      </c>
    </row>
    <row r="94" spans="1:13" x14ac:dyDescent="0.45">
      <c r="A94" s="7"/>
      <c r="B94" s="7"/>
      <c r="C94" s="28"/>
      <c r="D94" s="19">
        <f>M93+TIME(0,$S$1,0)</f>
        <v>0.60416666666666652</v>
      </c>
      <c r="E94" s="32"/>
      <c r="F94" s="7"/>
      <c r="G94" s="7"/>
      <c r="H94" s="7"/>
      <c r="I94" s="68"/>
      <c r="J94" s="68"/>
      <c r="K94" s="68"/>
      <c r="L94" s="69"/>
      <c r="M94" s="70"/>
    </row>
    <row r="95" spans="1:13" x14ac:dyDescent="0.45">
      <c r="A95">
        <f>A88+1</f>
        <v>3</v>
      </c>
      <c r="C95" s="29">
        <f>C88</f>
        <v>0.54166666666666674</v>
      </c>
      <c r="E95" s="125" t="str">
        <f>Presentations!C495</f>
        <v>Fundamentals in Fluid Flow and Heat/Mass and Momentum Transfer – III</v>
      </c>
      <c r="F95" s="126"/>
      <c r="G95" s="49"/>
    </row>
    <row r="96" spans="1:13" x14ac:dyDescent="0.45">
      <c r="B96" s="2"/>
      <c r="C96" s="29"/>
      <c r="E96" s="127" t="s">
        <v>192</v>
      </c>
      <c r="F96" s="128" t="s">
        <v>703</v>
      </c>
      <c r="G96" s="49"/>
      <c r="I96" s="1" t="s">
        <v>1031</v>
      </c>
      <c r="J96" s="1" t="str">
        <f>Presentations!D496</f>
        <v>NATURAL AND MIXED CONVECTION IN RECTANGULAR ENCLOSURES AND CHANNELS CONTAINING LIQUID METALS AND PARTITION WALLS</v>
      </c>
      <c r="K96" s="1" t="s">
        <v>1043</v>
      </c>
      <c r="L96" s="62">
        <f>C95</f>
        <v>0.54166666666666674</v>
      </c>
      <c r="M96" s="63">
        <f>L96+TIME(0,$R$1,0)</f>
        <v>0.5541666666666667</v>
      </c>
    </row>
    <row r="97" spans="1:13" x14ac:dyDescent="0.45">
      <c r="E97" s="127" t="s">
        <v>193</v>
      </c>
      <c r="F97" s="128" t="s">
        <v>2246</v>
      </c>
      <c r="G97" s="49"/>
      <c r="I97" s="1" t="s">
        <v>1033</v>
      </c>
      <c r="J97" s="1" t="str">
        <f>Presentations!D497</f>
        <v>Optimization of turbulent heat transfer based on exergy destruction minimization principle</v>
      </c>
      <c r="K97" s="1" t="s">
        <v>1044</v>
      </c>
      <c r="L97" s="62">
        <f>M96</f>
        <v>0.5541666666666667</v>
      </c>
      <c r="M97" s="63">
        <f>L97+TIME(0,$R$1,0)</f>
        <v>0.56666666666666665</v>
      </c>
    </row>
    <row r="98" spans="1:13" x14ac:dyDescent="0.45">
      <c r="E98" s="33"/>
      <c r="I98" s="1" t="s">
        <v>1037</v>
      </c>
      <c r="J98" s="1" t="str">
        <f>Presentations!D498</f>
        <v>Flow visualization around mesoscale solid particle within a moving droplet using multi-body dissipative particle dynamics</v>
      </c>
      <c r="K98" s="1" t="s">
        <v>1046</v>
      </c>
      <c r="L98" s="62">
        <f t="shared" ref="L98:L100" si="17">M97</f>
        <v>0.56666666666666665</v>
      </c>
      <c r="M98" s="63">
        <f t="shared" ref="M98:M100" si="18">L98+TIME(0,$R$1,0)</f>
        <v>0.57916666666666661</v>
      </c>
    </row>
    <row r="99" spans="1:13" x14ac:dyDescent="0.45">
      <c r="E99" s="33"/>
      <c r="I99" s="1" t="s">
        <v>1025</v>
      </c>
      <c r="J99" s="1" t="str">
        <f>Presentations!D499</f>
        <v>A predictive Approach for Maximizing Energy Scavenging with a Flexible Plate from Tangentially-Advecting Vortices</v>
      </c>
      <c r="K99" s="1" t="s">
        <v>1040</v>
      </c>
      <c r="L99" s="62">
        <f t="shared" si="17"/>
        <v>0.57916666666666661</v>
      </c>
      <c r="M99" s="63">
        <f t="shared" si="18"/>
        <v>0.59166666666666656</v>
      </c>
    </row>
    <row r="100" spans="1:13" x14ac:dyDescent="0.45">
      <c r="E100" s="33"/>
      <c r="I100" s="1" t="s">
        <v>1428</v>
      </c>
      <c r="J100" s="1" t="str">
        <f>Presentations!D500</f>
        <v>Analysis of thermal and mass transfer characteristics of air gap diffused seawater desalination</v>
      </c>
      <c r="K100" s="1" t="s">
        <v>2196</v>
      </c>
      <c r="L100" s="62">
        <f t="shared" si="17"/>
        <v>0.59166666666666656</v>
      </c>
      <c r="M100" s="63">
        <f t="shared" si="18"/>
        <v>0.60416666666666652</v>
      </c>
    </row>
    <row r="101" spans="1:13" x14ac:dyDescent="0.45">
      <c r="D101" s="15">
        <f>D94</f>
        <v>0.60416666666666652</v>
      </c>
      <c r="E101" s="33"/>
      <c r="L101" s="62"/>
      <c r="M101" s="63"/>
    </row>
    <row r="102" spans="1:13" x14ac:dyDescent="0.45">
      <c r="A102" s="74">
        <f>A95+1</f>
        <v>4</v>
      </c>
      <c r="B102" s="74"/>
      <c r="C102" s="143">
        <f>C95</f>
        <v>0.54166666666666674</v>
      </c>
      <c r="D102" s="144"/>
      <c r="E102" s="74" t="s">
        <v>1653</v>
      </c>
      <c r="F102" s="74" t="s">
        <v>1310</v>
      </c>
      <c r="G102" s="74"/>
      <c r="H102" s="75" t="s">
        <v>1660</v>
      </c>
      <c r="I102" s="78" t="s">
        <v>1657</v>
      </c>
      <c r="J102" s="75"/>
      <c r="K102" s="75"/>
      <c r="L102" s="75"/>
      <c r="M102" s="75"/>
    </row>
    <row r="103" spans="1:13" x14ac:dyDescent="0.45">
      <c r="A103" s="80"/>
      <c r="B103" s="149"/>
      <c r="C103" s="145"/>
      <c r="D103" s="146"/>
      <c r="E103" s="79"/>
      <c r="F103" s="80"/>
      <c r="G103" s="80"/>
      <c r="H103" s="80"/>
      <c r="I103" s="81"/>
      <c r="J103" s="81"/>
      <c r="K103" s="81"/>
      <c r="L103" s="76">
        <f>C102</f>
        <v>0.54166666666666674</v>
      </c>
      <c r="M103" s="77">
        <f>L103+TIME(0,$R$1,0)</f>
        <v>0.5541666666666667</v>
      </c>
    </row>
    <row r="104" spans="1:13" x14ac:dyDescent="0.45">
      <c r="A104" s="80"/>
      <c r="B104" s="80"/>
      <c r="C104" s="147"/>
      <c r="D104" s="146"/>
      <c r="E104" s="121"/>
      <c r="F104" s="80"/>
      <c r="G104" s="80"/>
      <c r="H104" s="80"/>
      <c r="I104" s="81"/>
      <c r="J104" s="81"/>
      <c r="K104" s="81"/>
      <c r="L104" s="76">
        <f>M103</f>
        <v>0.5541666666666667</v>
      </c>
      <c r="M104" s="77">
        <f>L104+TIME(0,$R$1,0)</f>
        <v>0.56666666666666665</v>
      </c>
    </row>
    <row r="105" spans="1:13" x14ac:dyDescent="0.45">
      <c r="A105" s="80"/>
      <c r="B105" s="80"/>
      <c r="C105" s="147"/>
      <c r="D105" s="146"/>
      <c r="E105" s="121" t="str">
        <f>Presentations!C161</f>
        <v>Fluid Measurements and Instrumentation - I</v>
      </c>
      <c r="F105" s="80"/>
      <c r="G105" s="80"/>
      <c r="H105" s="80"/>
      <c r="I105" s="238">
        <v>0</v>
      </c>
      <c r="J105" s="238">
        <f>Presentations!D162</f>
        <v>0</v>
      </c>
      <c r="K105" s="238">
        <v>0</v>
      </c>
      <c r="L105" s="76"/>
      <c r="M105" s="77"/>
    </row>
    <row r="106" spans="1:13" x14ac:dyDescent="0.45">
      <c r="A106" s="4"/>
      <c r="B106" s="4"/>
      <c r="C106" s="27"/>
      <c r="D106" s="18"/>
      <c r="E106" s="31" t="s">
        <v>192</v>
      </c>
      <c r="F106" s="4" t="s">
        <v>2210</v>
      </c>
      <c r="G106" s="4"/>
      <c r="H106" s="4"/>
      <c r="I106" s="65" t="s">
        <v>443</v>
      </c>
      <c r="J106" s="65" t="str">
        <f>Presentations!D163</f>
        <v>FREQUENCY CHARACTERISTICS OF A NATURAL CONVECTION BOUNDARY LAYER OF Pr=0.7 ADJACENT TO A VERTICAL ISOTHERMAL SURFACE</v>
      </c>
      <c r="K106" s="65" t="s">
        <v>455</v>
      </c>
      <c r="L106" s="66">
        <f>M104</f>
        <v>0.56666666666666665</v>
      </c>
      <c r="M106" s="67">
        <f t="shared" ref="M106:M108" si="19">L106+TIME(0,$R$1,0)</f>
        <v>0.57916666666666661</v>
      </c>
    </row>
    <row r="107" spans="1:13" x14ac:dyDescent="0.45">
      <c r="A107" s="4"/>
      <c r="B107" s="4"/>
      <c r="C107" s="27"/>
      <c r="D107" s="18"/>
      <c r="E107" s="31" t="s">
        <v>193</v>
      </c>
      <c r="F107" s="4" t="s">
        <v>2211</v>
      </c>
      <c r="G107" s="4"/>
      <c r="H107" s="4"/>
      <c r="I107" s="65" t="s">
        <v>449</v>
      </c>
      <c r="J107" s="65" t="str">
        <f>Presentations!D164</f>
        <v xml:space="preserve">Study the boundary of two-phase flow regime from bubble to slug flow </v>
      </c>
      <c r="K107" s="65" t="s">
        <v>458</v>
      </c>
      <c r="L107" s="66">
        <f t="shared" ref="L107:L108" si="20">M106</f>
        <v>0.57916666666666661</v>
      </c>
      <c r="M107" s="67">
        <f t="shared" si="19"/>
        <v>0.59166666666666656</v>
      </c>
    </row>
    <row r="108" spans="1:13" x14ac:dyDescent="0.45">
      <c r="A108" s="7"/>
      <c r="B108" s="7"/>
      <c r="C108" s="28"/>
      <c r="D108" s="19">
        <f>D101</f>
        <v>0.60416666666666652</v>
      </c>
      <c r="E108" s="32"/>
      <c r="F108" s="7"/>
      <c r="G108" s="7"/>
      <c r="H108" s="7"/>
      <c r="I108" s="68" t="s">
        <v>441</v>
      </c>
      <c r="J108" s="68" t="str">
        <f>Presentations!D165</f>
        <v xml:space="preserve"> HYDRODYNAMIC CHARACTERISTICS OF A DOUBLE HELICALLY COILED HEAT EXHANGER </v>
      </c>
      <c r="K108" s="68" t="s">
        <v>454</v>
      </c>
      <c r="L108" s="69">
        <f t="shared" si="20"/>
        <v>0.59166666666666656</v>
      </c>
      <c r="M108" s="70">
        <f t="shared" si="19"/>
        <v>0.60416666666666652</v>
      </c>
    </row>
    <row r="109" spans="1:13" x14ac:dyDescent="0.45">
      <c r="A109">
        <f>A102+1</f>
        <v>5</v>
      </c>
      <c r="C109" s="29">
        <f>C102</f>
        <v>0.54166666666666674</v>
      </c>
      <c r="E109" s="99" t="str">
        <f>Presentations!C750</f>
        <v>Turbulent Flows</v>
      </c>
    </row>
    <row r="110" spans="1:13" x14ac:dyDescent="0.45">
      <c r="B110" s="2"/>
      <c r="C110" s="29"/>
      <c r="E110" s="33" t="s">
        <v>192</v>
      </c>
      <c r="F110" t="s">
        <v>2213</v>
      </c>
      <c r="I110" s="1" t="s">
        <v>1370</v>
      </c>
      <c r="J110" s="1" t="str">
        <f>Presentations!D757</f>
        <v>Double â€“ bi-stability in the airwake of a SFS2 frigate</v>
      </c>
      <c r="K110" s="1" t="s">
        <v>1395</v>
      </c>
      <c r="L110" s="62">
        <f>C109</f>
        <v>0.54166666666666674</v>
      </c>
      <c r="M110" s="63">
        <f>L110+TIME(0,$R$1,0)</f>
        <v>0.5541666666666667</v>
      </c>
    </row>
    <row r="111" spans="1:13" x14ac:dyDescent="0.45">
      <c r="E111" s="33" t="s">
        <v>193</v>
      </c>
      <c r="F111" t="s">
        <v>408</v>
      </c>
      <c r="I111" s="1" t="s">
        <v>1386</v>
      </c>
      <c r="J111" s="1" t="str">
        <f>Presentations!D758</f>
        <v>Numerical and Experimental Study of a Plunging Airfoil</v>
      </c>
      <c r="K111" s="1" t="s">
        <v>2122</v>
      </c>
      <c r="L111" s="62">
        <f>M110</f>
        <v>0.5541666666666667</v>
      </c>
      <c r="M111" s="63">
        <f>L111+TIME(0,$R$1,0)</f>
        <v>0.56666666666666665</v>
      </c>
    </row>
    <row r="112" spans="1:13" x14ac:dyDescent="0.45">
      <c r="E112" s="33"/>
      <c r="I112" s="1" t="s">
        <v>1378</v>
      </c>
      <c r="J112" s="1" t="str">
        <f>Presentations!D759</f>
        <v>Investigation of the Velocity Field of a Free Jet Issuing From a High Aspect-Ratio Slot</v>
      </c>
      <c r="K112" s="1" t="s">
        <v>1398</v>
      </c>
      <c r="L112" s="62">
        <f t="shared" ref="L112:L114" si="21">M111</f>
        <v>0.56666666666666665</v>
      </c>
      <c r="M112" s="63">
        <f t="shared" ref="M112:M114" si="22">L112+TIME(0,$R$1,0)</f>
        <v>0.57916666666666661</v>
      </c>
    </row>
    <row r="113" spans="1:13" x14ac:dyDescent="0.45">
      <c r="E113" s="33"/>
      <c r="I113" s="1" t="s">
        <v>1380</v>
      </c>
      <c r="J113" s="1" t="str">
        <f>Presentations!D760</f>
        <v xml:space="preserve">DNS of Thermal Channel flow up to Re_\tau=4000 for medium and low Prandlt numbers </v>
      </c>
      <c r="K113" s="1" t="s">
        <v>2123</v>
      </c>
      <c r="L113" s="62">
        <f t="shared" si="21"/>
        <v>0.57916666666666661</v>
      </c>
      <c r="M113" s="63">
        <f t="shared" si="22"/>
        <v>0.59166666666666656</v>
      </c>
    </row>
    <row r="114" spans="1:13" x14ac:dyDescent="0.45">
      <c r="E114" s="33"/>
      <c r="I114" s="1">
        <v>0</v>
      </c>
      <c r="J114" s="1">
        <f>Presentations!D761</f>
        <v>0</v>
      </c>
      <c r="K114" s="1">
        <v>0</v>
      </c>
      <c r="L114" s="62">
        <f t="shared" si="21"/>
        <v>0.59166666666666656</v>
      </c>
      <c r="M114" s="63">
        <f t="shared" si="22"/>
        <v>0.60416666666666652</v>
      </c>
    </row>
    <row r="115" spans="1:13" x14ac:dyDescent="0.45">
      <c r="D115" s="15">
        <f>D108</f>
        <v>0.60416666666666652</v>
      </c>
      <c r="E115" s="33"/>
      <c r="L115" s="62"/>
      <c r="M115" s="63"/>
    </row>
    <row r="116" spans="1:13" x14ac:dyDescent="0.45">
      <c r="A116" s="8">
        <f>A109+1</f>
        <v>6</v>
      </c>
      <c r="B116" s="8"/>
      <c r="C116" s="25">
        <f>C109</f>
        <v>0.54166666666666674</v>
      </c>
      <c r="D116" s="17"/>
      <c r="E116" s="120" t="str">
        <f>Presentations!C15</f>
        <v>Education in Thermal and Fluid Engineering</v>
      </c>
      <c r="F116" s="8"/>
      <c r="G116" s="8"/>
      <c r="H116" s="8"/>
      <c r="I116" s="64"/>
      <c r="J116" s="64"/>
      <c r="K116" s="64"/>
      <c r="L116" s="64"/>
      <c r="M116" s="64"/>
    </row>
    <row r="117" spans="1:13" x14ac:dyDescent="0.45">
      <c r="A117" s="4"/>
      <c r="B117" s="5"/>
      <c r="C117" s="26"/>
      <c r="D117" s="18"/>
      <c r="E117" s="31" t="s">
        <v>192</v>
      </c>
      <c r="F117" s="4" t="s">
        <v>2243</v>
      </c>
      <c r="G117" s="4"/>
      <c r="H117" s="4"/>
      <c r="I117" s="65" t="s">
        <v>204</v>
      </c>
      <c r="J117" s="65" t="str">
        <f>Presentations!D22</f>
        <v>Engaging K-12 students in heat transfer hands-on STEM experiences</v>
      </c>
      <c r="K117" s="65" t="s">
        <v>215</v>
      </c>
      <c r="L117" s="66">
        <f>C116</f>
        <v>0.54166666666666674</v>
      </c>
      <c r="M117" s="67">
        <f>L117+TIME(0,$R$1,0)</f>
        <v>0.5541666666666667</v>
      </c>
    </row>
    <row r="118" spans="1:13" x14ac:dyDescent="0.45">
      <c r="A118" s="4"/>
      <c r="B118" s="4"/>
      <c r="C118" s="27"/>
      <c r="D118" s="18"/>
      <c r="E118" s="31" t="s">
        <v>193</v>
      </c>
      <c r="F118" s="4" t="s">
        <v>1221</v>
      </c>
      <c r="G118" s="4"/>
      <c r="H118" s="4"/>
      <c r="I118" s="65" t="s">
        <v>206</v>
      </c>
      <c r="J118" s="65" t="str">
        <f>Presentations!D23</f>
        <v>Research Experience for Teachers (RET) Program in Energy and Automotive Systems</v>
      </c>
      <c r="K118" s="65" t="s">
        <v>215</v>
      </c>
      <c r="L118" s="66">
        <f>M117</f>
        <v>0.5541666666666667</v>
      </c>
      <c r="M118" s="67">
        <f>L118+TIME(0,$R$1,0)</f>
        <v>0.56666666666666665</v>
      </c>
    </row>
    <row r="119" spans="1:13" x14ac:dyDescent="0.45">
      <c r="A119" s="4"/>
      <c r="B119" s="4"/>
      <c r="C119" s="27"/>
      <c r="D119" s="18"/>
      <c r="E119" s="31"/>
      <c r="F119" s="4"/>
      <c r="G119" s="4"/>
      <c r="H119" s="4"/>
      <c r="I119" s="65" t="s">
        <v>196</v>
      </c>
      <c r="J119" s="65" t="str">
        <f>Presentations!D24</f>
        <v>Design and Test of a Direct-Metal-Laser-Sintering (DMLS) Fabricated Microchannel Heat Exchanger for Advanced Cooling</v>
      </c>
      <c r="K119" s="65" t="s">
        <v>214</v>
      </c>
      <c r="L119" s="66">
        <f t="shared" ref="L119:L121" si="23">M118</f>
        <v>0.56666666666666665</v>
      </c>
      <c r="M119" s="67">
        <f t="shared" ref="M119:M121" si="24">L119+TIME(0,$R$1,0)</f>
        <v>0.57916666666666661</v>
      </c>
    </row>
    <row r="120" spans="1:13" x14ac:dyDescent="0.45">
      <c r="A120" s="4"/>
      <c r="B120" s="4"/>
      <c r="C120" s="27"/>
      <c r="D120" s="18"/>
      <c r="E120" s="31"/>
      <c r="F120" s="4"/>
      <c r="G120" s="4"/>
      <c r="H120" s="4"/>
      <c r="I120" s="65" t="s">
        <v>208</v>
      </c>
      <c r="J120" s="65" t="str">
        <f>Presentations!D25</f>
        <v>CARNOT HEAT ENGINE EFFICIENCY, EXERGY,  AND EXERGY GRADE LINE (XGL)</v>
      </c>
      <c r="K120" s="65" t="s">
        <v>216</v>
      </c>
      <c r="L120" s="66">
        <f t="shared" si="23"/>
        <v>0.57916666666666661</v>
      </c>
      <c r="M120" s="67">
        <f t="shared" si="24"/>
        <v>0.59166666666666656</v>
      </c>
    </row>
    <row r="121" spans="1:13" x14ac:dyDescent="0.45">
      <c r="A121" s="4"/>
      <c r="B121" s="4"/>
      <c r="C121" s="27"/>
      <c r="D121" s="18"/>
      <c r="E121" s="31"/>
      <c r="F121" s="4"/>
      <c r="G121" s="4"/>
      <c r="H121" s="4"/>
      <c r="I121" s="65">
        <v>0</v>
      </c>
      <c r="J121" s="65">
        <f>Presentations!D26</f>
        <v>0</v>
      </c>
      <c r="K121" s="65">
        <v>0</v>
      </c>
      <c r="L121" s="66">
        <f t="shared" si="23"/>
        <v>0.59166666666666656</v>
      </c>
      <c r="M121" s="67">
        <f t="shared" si="24"/>
        <v>0.60416666666666652</v>
      </c>
    </row>
    <row r="122" spans="1:13" x14ac:dyDescent="0.45">
      <c r="A122" s="7"/>
      <c r="B122" s="7"/>
      <c r="C122" s="28"/>
      <c r="D122" s="19">
        <f>D115</f>
        <v>0.60416666666666652</v>
      </c>
      <c r="E122" s="32"/>
      <c r="F122" s="7"/>
      <c r="G122" s="7"/>
      <c r="H122" s="7"/>
      <c r="I122" s="65"/>
      <c r="J122" s="65"/>
      <c r="K122" s="65"/>
      <c r="L122" s="69"/>
      <c r="M122" s="70"/>
    </row>
    <row r="123" spans="1:13" x14ac:dyDescent="0.45">
      <c r="A123">
        <f>A116+1</f>
        <v>7</v>
      </c>
      <c r="C123" s="29">
        <f>C116</f>
        <v>0.54166666666666674</v>
      </c>
      <c r="E123" s="99" t="str">
        <f>Presentations!C402</f>
        <v>Heat/Mass Transfer Enhancement Techniques - I</v>
      </c>
    </row>
    <row r="124" spans="1:13" x14ac:dyDescent="0.45">
      <c r="B124" s="2"/>
      <c r="C124" s="29"/>
      <c r="E124" s="33" t="s">
        <v>192</v>
      </c>
      <c r="F124" t="s">
        <v>2213</v>
      </c>
      <c r="I124" s="1" t="s">
        <v>874</v>
      </c>
      <c r="J124" s="1" t="str">
        <f>Presentations!D409</f>
        <v>Effects of ultrasound on the desorption of water from Zeolite 13X and 4A</v>
      </c>
      <c r="K124" s="1" t="s">
        <v>892</v>
      </c>
      <c r="L124" s="62">
        <f>C123</f>
        <v>0.54166666666666674</v>
      </c>
      <c r="M124" s="63">
        <f>L124+TIME(0,$R$1,0)</f>
        <v>0.5541666666666667</v>
      </c>
    </row>
    <row r="125" spans="1:13" x14ac:dyDescent="0.45">
      <c r="E125" s="33" t="s">
        <v>193</v>
      </c>
      <c r="F125" t="s">
        <v>2214</v>
      </c>
      <c r="I125" s="1" t="s">
        <v>876</v>
      </c>
      <c r="J125" s="1" t="str">
        <f>Presentations!D410</f>
        <v>DEPENDENCY OF THERMAL PERFORMANCE ON HEAT SINK INSTALLATION METHOD</v>
      </c>
      <c r="K125" s="1" t="s">
        <v>893</v>
      </c>
      <c r="L125" s="62">
        <f>M124</f>
        <v>0.5541666666666667</v>
      </c>
      <c r="M125" s="63">
        <f>L125+TIME(0,$R$1,0)</f>
        <v>0.56666666666666665</v>
      </c>
    </row>
    <row r="126" spans="1:13" x14ac:dyDescent="0.45">
      <c r="E126" s="33"/>
      <c r="I126" s="1" t="s">
        <v>878</v>
      </c>
      <c r="J126" s="1" t="str">
        <f>Presentations!D411</f>
        <v xml:space="preserve"> ENHANCEMENT OF FLOW DISTRIBUTION TO REMOVE REMAINING WATER FROM DRY STORAGE</v>
      </c>
      <c r="K126" s="1" t="s">
        <v>894</v>
      </c>
      <c r="L126" s="62">
        <f t="shared" ref="L126:L128" si="25">M125</f>
        <v>0.56666666666666665</v>
      </c>
      <c r="M126" s="63">
        <f t="shared" ref="M126:M128" si="26">L126+TIME(0,$R$1,0)</f>
        <v>0.57916666666666661</v>
      </c>
    </row>
    <row r="127" spans="1:13" x14ac:dyDescent="0.45">
      <c r="E127" s="33"/>
      <c r="I127" s="1" t="s">
        <v>880</v>
      </c>
      <c r="J127" s="1" t="str">
        <f>Presentations!D412</f>
        <v>Water Vapor Transport in Polyurethane Silica Nano-Composite for Air Dehumidification</v>
      </c>
      <c r="K127" s="1" t="s">
        <v>895</v>
      </c>
      <c r="L127" s="62">
        <f t="shared" si="25"/>
        <v>0.57916666666666661</v>
      </c>
      <c r="M127" s="63">
        <f t="shared" si="26"/>
        <v>0.59166666666666656</v>
      </c>
    </row>
    <row r="128" spans="1:13" x14ac:dyDescent="0.45">
      <c r="E128" s="33"/>
      <c r="I128" s="1" t="s">
        <v>882</v>
      </c>
      <c r="J128" s="1" t="str">
        <f>Presentations!D413</f>
        <v>Investigations of Encapsulated Phase Change Material in Boron Nitride Nanotubes</v>
      </c>
      <c r="K128" s="1" t="s">
        <v>896</v>
      </c>
      <c r="L128" s="62">
        <f t="shared" si="25"/>
        <v>0.59166666666666656</v>
      </c>
      <c r="M128" s="63">
        <f t="shared" si="26"/>
        <v>0.60416666666666652</v>
      </c>
    </row>
    <row r="129" spans="1:13" x14ac:dyDescent="0.45">
      <c r="D129" s="15">
        <f>D122</f>
        <v>0.60416666666666652</v>
      </c>
      <c r="E129" s="33"/>
      <c r="L129" s="62"/>
      <c r="M129" s="63"/>
    </row>
    <row r="130" spans="1:13" x14ac:dyDescent="0.45">
      <c r="A130" s="8">
        <f>A123+1</f>
        <v>8</v>
      </c>
      <c r="B130" s="8"/>
      <c r="C130" s="25">
        <f>C123</f>
        <v>0.54166666666666674</v>
      </c>
      <c r="D130" s="17"/>
      <c r="E130" s="120" t="str">
        <f>Presentations!C138</f>
        <v xml:space="preserve">Combustion, Fire and Fuels </v>
      </c>
      <c r="F130" s="8"/>
      <c r="G130" s="8"/>
      <c r="H130" s="8"/>
      <c r="I130" s="64"/>
      <c r="J130" s="64"/>
      <c r="K130" s="64"/>
      <c r="L130" s="64"/>
      <c r="M130" s="64"/>
    </row>
    <row r="131" spans="1:13" x14ac:dyDescent="0.45">
      <c r="A131" s="4"/>
      <c r="B131" s="5"/>
      <c r="C131" s="26"/>
      <c r="D131" s="18"/>
      <c r="E131" s="31" t="s">
        <v>192</v>
      </c>
      <c r="F131" s="4" t="s">
        <v>2247</v>
      </c>
      <c r="G131" s="4"/>
      <c r="H131" s="4"/>
      <c r="I131" s="65" t="s">
        <v>416</v>
      </c>
      <c r="J131" s="65" t="str">
        <f>Presentations!D139</f>
        <v>Fully compressible combustion simulation of RCM in hierarchical Cartesian mesh system by Immersed boundary method</v>
      </c>
      <c r="K131" s="65" t="s">
        <v>432</v>
      </c>
      <c r="L131" s="66">
        <f>C130</f>
        <v>0.54166666666666674</v>
      </c>
      <c r="M131" s="67">
        <f>L131+TIME(0,$R$1,0)</f>
        <v>0.5541666666666667</v>
      </c>
    </row>
    <row r="132" spans="1:13" x14ac:dyDescent="0.45">
      <c r="A132" s="4"/>
      <c r="B132" s="4"/>
      <c r="C132" s="27"/>
      <c r="D132" s="18"/>
      <c r="E132" s="31" t="s">
        <v>193</v>
      </c>
      <c r="F132" s="4" t="s">
        <v>2222</v>
      </c>
      <c r="G132" s="4"/>
      <c r="H132" s="4"/>
      <c r="I132" s="65" t="s">
        <v>378</v>
      </c>
      <c r="J132" s="65" t="str">
        <f>Presentations!D140</f>
        <v>A Bayesian Method for Determining the Fire Evolution within a Compartment</v>
      </c>
      <c r="K132" s="65" t="s">
        <v>390</v>
      </c>
      <c r="L132" s="66">
        <f>M131</f>
        <v>0.5541666666666667</v>
      </c>
      <c r="M132" s="67">
        <f>L132+TIME(0,$R$1,0)</f>
        <v>0.56666666666666665</v>
      </c>
    </row>
    <row r="133" spans="1:13" x14ac:dyDescent="0.45">
      <c r="A133" s="4"/>
      <c r="B133" s="4"/>
      <c r="C133" s="27"/>
      <c r="D133" s="18"/>
      <c r="E133" s="31"/>
      <c r="F133" s="4"/>
      <c r="G133" s="4"/>
      <c r="H133" s="4"/>
      <c r="I133" s="65" t="s">
        <v>422</v>
      </c>
      <c r="J133" s="65" t="str">
        <f>Presentations!D141</f>
        <v>CT (COMPUTER TOMOGRAPHY) MEASUREMENT OF 3D DENSITY DISTRIBUTIONS OF FLAME: OBTAINING VERTICAL GRADIENT SCHLIEREN BRIGHTNESS FROM HORIZONTAL GRADIENT FOR IMAGE-NOISE REDUCTION</v>
      </c>
      <c r="K133" s="65" t="s">
        <v>435</v>
      </c>
      <c r="L133" s="66">
        <f t="shared" ref="L133:L135" si="27">M132</f>
        <v>0.56666666666666665</v>
      </c>
      <c r="M133" s="67">
        <f t="shared" ref="M133:M135" si="28">L133+TIME(0,$R$1,0)</f>
        <v>0.57916666666666661</v>
      </c>
    </row>
    <row r="134" spans="1:13" x14ac:dyDescent="0.45">
      <c r="A134" s="4"/>
      <c r="B134" s="4"/>
      <c r="C134" s="27"/>
      <c r="D134" s="18"/>
      <c r="E134" s="31"/>
      <c r="F134" s="4"/>
      <c r="G134" s="4"/>
      <c r="H134" s="4"/>
      <c r="I134" s="65" t="s">
        <v>380</v>
      </c>
      <c r="J134" s="65" t="str">
        <f>Presentations!D142</f>
        <v>Fire and explosion modelling following the accidental failure of high pressure ethylene transportation pipelines</v>
      </c>
      <c r="K134" s="65" t="s">
        <v>391</v>
      </c>
      <c r="L134" s="66">
        <f t="shared" si="27"/>
        <v>0.57916666666666661</v>
      </c>
      <c r="M134" s="67">
        <f t="shared" si="28"/>
        <v>0.59166666666666656</v>
      </c>
    </row>
    <row r="135" spans="1:13" x14ac:dyDescent="0.45">
      <c r="A135" s="4"/>
      <c r="B135" s="4"/>
      <c r="C135" s="27"/>
      <c r="D135" s="18"/>
      <c r="E135" s="31"/>
      <c r="F135" s="4"/>
      <c r="G135" s="4"/>
      <c r="H135" s="4"/>
      <c r="I135" s="65" t="s">
        <v>364</v>
      </c>
      <c r="J135" s="65" t="str">
        <f>Presentations!D143</f>
        <v>Effects of Temperature and Time on Properties of Solid Biomass Product by Torrefaction</v>
      </c>
      <c r="K135" s="65" t="s">
        <v>383</v>
      </c>
      <c r="L135" s="66">
        <f t="shared" si="27"/>
        <v>0.59166666666666656</v>
      </c>
      <c r="M135" s="67">
        <f t="shared" si="28"/>
        <v>0.60416666666666652</v>
      </c>
    </row>
    <row r="136" spans="1:13" x14ac:dyDescent="0.45">
      <c r="A136" s="7"/>
      <c r="B136" s="7"/>
      <c r="C136" s="28"/>
      <c r="D136" s="19">
        <f>D129</f>
        <v>0.60416666666666652</v>
      </c>
      <c r="E136" s="32"/>
      <c r="F136" s="7"/>
      <c r="G136" s="7"/>
      <c r="H136" s="7"/>
      <c r="I136" s="68"/>
      <c r="J136" s="68"/>
      <c r="K136" s="68"/>
      <c r="L136" s="69"/>
      <c r="M136" s="70"/>
    </row>
    <row r="137" spans="1:13" x14ac:dyDescent="0.45">
      <c r="A137">
        <f>A130+1</f>
        <v>9</v>
      </c>
      <c r="C137" s="29">
        <f>C130</f>
        <v>0.54166666666666674</v>
      </c>
      <c r="E137" s="99" t="str">
        <f>Presentations!C291</f>
        <v>CO2 Heat Transfer in Energy Systems and Applications</v>
      </c>
    </row>
    <row r="138" spans="1:13" x14ac:dyDescent="0.45">
      <c r="B138" s="2"/>
      <c r="C138" s="29"/>
      <c r="E138" s="33" t="s">
        <v>192</v>
      </c>
      <c r="F138" t="s">
        <v>736</v>
      </c>
      <c r="I138" s="1" t="s">
        <v>618</v>
      </c>
      <c r="J138" s="1" t="str">
        <f>Presentations!D292</f>
        <v xml:space="preserve">Investigation of the Thermodynamic Performance of the  Supercritical Recompression Brayton Cycle with  Carbon Dioxide Based Mixtures as Working Fluids </v>
      </c>
      <c r="K138" s="1" t="s">
        <v>1730</v>
      </c>
      <c r="L138" s="62">
        <f>C137</f>
        <v>0.54166666666666674</v>
      </c>
      <c r="M138" s="63">
        <f>L138+TIME(0,$R$1,0)</f>
        <v>0.5541666666666667</v>
      </c>
    </row>
    <row r="139" spans="1:13" x14ac:dyDescent="0.45">
      <c r="E139" s="33" t="s">
        <v>193</v>
      </c>
      <c r="F139" t="s">
        <v>2221</v>
      </c>
      <c r="I139" s="1" t="s">
        <v>172</v>
      </c>
      <c r="J139" s="1" t="str">
        <f>Presentations!D293</f>
        <v>EXPERIMENTAL STUDY OF SUPERCRITICAL CO2 BASED NATURALLY CIRCULATED SOLAR WATER HEATING SYSTEM</v>
      </c>
      <c r="K139" s="1" t="s">
        <v>1818</v>
      </c>
      <c r="L139" s="62">
        <f>M138</f>
        <v>0.5541666666666667</v>
      </c>
      <c r="M139" s="63">
        <f>L139+TIME(0,$R$1,0)</f>
        <v>0.56666666666666665</v>
      </c>
    </row>
    <row r="140" spans="1:13" x14ac:dyDescent="0.45">
      <c r="E140" s="33"/>
      <c r="I140" s="1" t="s">
        <v>663</v>
      </c>
      <c r="J140" s="1" t="str">
        <f>Presentations!D294</f>
        <v xml:space="preserve"> IRREVERSIBILITY AND EXERGY ANALYSIS OF A RECOMPRESSION SUPERCRITICAL CO2 CYCLE COUPLED WITH DRY COOLING SYSTEM</v>
      </c>
      <c r="K140" s="1" t="s">
        <v>679</v>
      </c>
      <c r="L140" s="62">
        <f t="shared" ref="L140:L142" si="29">M139</f>
        <v>0.56666666666666665</v>
      </c>
      <c r="M140" s="63">
        <f t="shared" ref="M140:M142" si="30">L140+TIME(0,$R$1,0)</f>
        <v>0.57916666666666661</v>
      </c>
    </row>
    <row r="141" spans="1:13" x14ac:dyDescent="0.45">
      <c r="E141" s="33"/>
      <c r="I141" s="1" t="s">
        <v>976</v>
      </c>
      <c r="J141" s="1" t="str">
        <f>Presentations!D295</f>
        <v>Experimental Investigation of Supercritical Carbon Dioxide in Horizontal Micro Pin Arrays with Non-Uniform Heat Flux Boundary Conditions</v>
      </c>
      <c r="K141" s="1" t="s">
        <v>1733</v>
      </c>
      <c r="L141" s="62">
        <f t="shared" si="29"/>
        <v>0.57916666666666661</v>
      </c>
      <c r="M141" s="63">
        <f t="shared" si="30"/>
        <v>0.59166666666666656</v>
      </c>
    </row>
    <row r="142" spans="1:13" x14ac:dyDescent="0.45">
      <c r="E142" s="33"/>
      <c r="I142" s="1">
        <v>0</v>
      </c>
      <c r="J142" s="1">
        <f>Presentations!D296</f>
        <v>0</v>
      </c>
      <c r="K142" s="1">
        <v>0</v>
      </c>
      <c r="L142" s="62">
        <f t="shared" si="29"/>
        <v>0.59166666666666656</v>
      </c>
      <c r="M142" s="63">
        <f t="shared" si="30"/>
        <v>0.60416666666666652</v>
      </c>
    </row>
    <row r="143" spans="1:13" x14ac:dyDescent="0.45">
      <c r="D143" s="15">
        <f>D136</f>
        <v>0.60416666666666652</v>
      </c>
      <c r="E143" s="33"/>
      <c r="L143" s="62"/>
      <c r="M143" s="63"/>
    </row>
    <row r="144" spans="1:13" x14ac:dyDescent="0.45">
      <c r="A144" s="8">
        <f>A137+1</f>
        <v>10</v>
      </c>
      <c r="B144" s="8"/>
      <c r="C144" s="25">
        <f>C137</f>
        <v>0.54166666666666674</v>
      </c>
      <c r="D144" s="17"/>
      <c r="E144" s="120" t="s">
        <v>2185</v>
      </c>
      <c r="F144" s="8"/>
      <c r="G144" s="8"/>
      <c r="H144" s="8"/>
      <c r="I144" s="64"/>
      <c r="J144" s="64"/>
      <c r="K144" s="64"/>
      <c r="L144" s="64"/>
      <c r="M144" s="64"/>
    </row>
    <row r="145" spans="1:13" x14ac:dyDescent="0.45">
      <c r="A145" s="4"/>
      <c r="B145" s="5"/>
      <c r="C145" s="26"/>
      <c r="D145" s="18"/>
      <c r="E145" s="31" t="s">
        <v>192</v>
      </c>
      <c r="F145" s="4"/>
      <c r="G145" s="4"/>
      <c r="H145" s="4"/>
      <c r="I145" s="65">
        <v>0</v>
      </c>
      <c r="J145" s="65">
        <f>Presentations!D807</f>
        <v>0</v>
      </c>
      <c r="K145" s="65">
        <v>0</v>
      </c>
      <c r="L145" s="66">
        <f>C144</f>
        <v>0.54166666666666674</v>
      </c>
      <c r="M145" s="67">
        <f>L145+TIME(0,$R$1,0)</f>
        <v>0.5541666666666667</v>
      </c>
    </row>
    <row r="146" spans="1:13" x14ac:dyDescent="0.45">
      <c r="A146" s="4"/>
      <c r="B146" s="4"/>
      <c r="C146" s="27"/>
      <c r="D146" s="18"/>
      <c r="E146" s="31" t="s">
        <v>193</v>
      </c>
      <c r="F146" s="4" t="s">
        <v>1712</v>
      </c>
      <c r="G146" s="4"/>
      <c r="H146" s="4"/>
      <c r="I146" s="65">
        <v>0</v>
      </c>
      <c r="J146" s="65">
        <f>Presentations!D808</f>
        <v>0</v>
      </c>
      <c r="K146" s="65">
        <v>0</v>
      </c>
      <c r="L146" s="66">
        <f>M145</f>
        <v>0.5541666666666667</v>
      </c>
      <c r="M146" s="67">
        <f>L146+TIME(0,$R$1,0)</f>
        <v>0.56666666666666665</v>
      </c>
    </row>
    <row r="147" spans="1:13" x14ac:dyDescent="0.45">
      <c r="A147" s="4"/>
      <c r="B147" s="4"/>
      <c r="C147" s="27"/>
      <c r="D147" s="18"/>
      <c r="E147" s="31"/>
      <c r="F147" s="4"/>
      <c r="G147" s="4"/>
      <c r="H147" s="4"/>
      <c r="I147" s="65">
        <v>0</v>
      </c>
      <c r="J147" s="65">
        <f>Presentations!D809</f>
        <v>0</v>
      </c>
      <c r="K147" s="65">
        <v>0</v>
      </c>
      <c r="L147" s="66">
        <f t="shared" ref="L147:L149" si="31">M146</f>
        <v>0.56666666666666665</v>
      </c>
      <c r="M147" s="67">
        <f t="shared" ref="M147:M149" si="32">L147+TIME(0,$R$1,0)</f>
        <v>0.57916666666666661</v>
      </c>
    </row>
    <row r="148" spans="1:13" x14ac:dyDescent="0.45">
      <c r="A148" s="4"/>
      <c r="B148" s="4"/>
      <c r="C148" s="27"/>
      <c r="D148" s="18"/>
      <c r="E148" s="31"/>
      <c r="F148" s="4"/>
      <c r="G148" s="4"/>
      <c r="H148" s="4"/>
      <c r="I148" s="65">
        <v>0</v>
      </c>
      <c r="J148" s="65">
        <f>Presentations!D810</f>
        <v>0</v>
      </c>
      <c r="K148" s="65">
        <v>0</v>
      </c>
      <c r="L148" s="66">
        <f t="shared" si="31"/>
        <v>0.57916666666666661</v>
      </c>
      <c r="M148" s="67">
        <f t="shared" si="32"/>
        <v>0.59166666666666656</v>
      </c>
    </row>
    <row r="149" spans="1:13" x14ac:dyDescent="0.45">
      <c r="A149" s="4"/>
      <c r="B149" s="4"/>
      <c r="C149" s="27"/>
      <c r="D149" s="18"/>
      <c r="E149" s="31"/>
      <c r="F149" s="4"/>
      <c r="G149" s="4"/>
      <c r="H149" s="4"/>
      <c r="I149" s="65">
        <v>0</v>
      </c>
      <c r="J149" s="65">
        <f>Presentations!D811</f>
        <v>0</v>
      </c>
      <c r="K149" s="65">
        <v>0</v>
      </c>
      <c r="L149" s="66">
        <f t="shared" si="31"/>
        <v>0.59166666666666656</v>
      </c>
      <c r="M149" s="67">
        <f t="shared" si="32"/>
        <v>0.60416666666666652</v>
      </c>
    </row>
    <row r="150" spans="1:13" x14ac:dyDescent="0.45">
      <c r="A150" s="7"/>
      <c r="B150" s="7"/>
      <c r="C150" s="28"/>
      <c r="D150" s="19">
        <f>D143</f>
        <v>0.60416666666666652</v>
      </c>
      <c r="E150" s="32"/>
      <c r="F150" s="7"/>
      <c r="G150" s="7"/>
      <c r="H150" s="7"/>
      <c r="I150" s="68"/>
      <c r="J150" s="68"/>
      <c r="K150" s="68"/>
      <c r="L150" s="69"/>
      <c r="M150" s="70"/>
    </row>
    <row r="151" spans="1:13" x14ac:dyDescent="0.45">
      <c r="C151" s="29">
        <f>D150</f>
        <v>0.60416666666666652</v>
      </c>
      <c r="D151" s="20">
        <f>C151+TIME(0,30,0)</f>
        <v>0.62499999999999989</v>
      </c>
      <c r="E151" s="99" t="s">
        <v>1675</v>
      </c>
    </row>
    <row r="152" spans="1:13" x14ac:dyDescent="0.45">
      <c r="C152" s="29"/>
      <c r="D152" s="20"/>
      <c r="E152" s="99"/>
    </row>
    <row r="153" spans="1:13" x14ac:dyDescent="0.45">
      <c r="A153" s="50"/>
      <c r="B153" s="50"/>
      <c r="C153" s="51">
        <f>D151+TIME(0,0,0)</f>
        <v>0.62499999999999989</v>
      </c>
      <c r="D153" s="52">
        <f>C153+TIME(0,30,0)</f>
        <v>0.64583333333333326</v>
      </c>
      <c r="E153" s="152" t="s">
        <v>5</v>
      </c>
      <c r="F153" s="50"/>
      <c r="G153" s="50"/>
      <c r="H153" s="50"/>
      <c r="I153" s="71"/>
      <c r="J153" s="71"/>
      <c r="K153" s="71"/>
      <c r="L153" s="71"/>
      <c r="M153" s="71"/>
    </row>
    <row r="154" spans="1:13" x14ac:dyDescent="0.45">
      <c r="A154" s="103"/>
      <c r="B154" s="103"/>
      <c r="C154" s="29"/>
      <c r="D154" s="20"/>
      <c r="E154" s="150"/>
      <c r="F154" s="103"/>
      <c r="G154" s="103"/>
      <c r="H154" s="103"/>
      <c r="I154" s="151"/>
      <c r="J154" s="151"/>
      <c r="K154" s="151"/>
      <c r="L154" s="151"/>
      <c r="M154" s="151"/>
    </row>
    <row r="155" spans="1:13" x14ac:dyDescent="0.45">
      <c r="E155" s="33"/>
      <c r="L155" s="62"/>
      <c r="M155" s="63"/>
    </row>
    <row r="156" spans="1:13" x14ac:dyDescent="0.45">
      <c r="E156" s="33"/>
      <c r="L156" s="62"/>
      <c r="M156" s="63"/>
    </row>
    <row r="157" spans="1:13" x14ac:dyDescent="0.45">
      <c r="D157" s="15"/>
      <c r="E157" s="33"/>
      <c r="L157" s="62"/>
      <c r="M157" s="63"/>
    </row>
    <row r="158" spans="1:13" x14ac:dyDescent="0.45">
      <c r="E158" s="33"/>
    </row>
    <row r="159" spans="1:13" x14ac:dyDescent="0.45">
      <c r="E159" s="33"/>
    </row>
    <row r="160" spans="1:13" x14ac:dyDescent="0.45">
      <c r="E160" s="33"/>
    </row>
    <row r="161" spans="5:5" x14ac:dyDescent="0.45">
      <c r="E161" s="33"/>
    </row>
    <row r="162" spans="5:5" x14ac:dyDescent="0.45">
      <c r="E162" s="33"/>
    </row>
    <row r="163" spans="5:5" x14ac:dyDescent="0.45">
      <c r="E163" s="33"/>
    </row>
    <row r="164" spans="5:5" x14ac:dyDescent="0.45">
      <c r="E164" s="33"/>
    </row>
    <row r="165" spans="5:5" x14ac:dyDescent="0.45">
      <c r="E165" s="33"/>
    </row>
    <row r="166" spans="5:5" x14ac:dyDescent="0.45">
      <c r="E166" s="33"/>
    </row>
    <row r="167" spans="5:5" x14ac:dyDescent="0.45">
      <c r="E167" s="33"/>
    </row>
    <row r="168" spans="5:5" x14ac:dyDescent="0.45">
      <c r="E168" s="33"/>
    </row>
    <row r="169" spans="5:5" x14ac:dyDescent="0.45">
      <c r="E169" s="33"/>
    </row>
    <row r="170" spans="5:5" x14ac:dyDescent="0.45">
      <c r="E170" s="33"/>
    </row>
    <row r="171" spans="5:5" x14ac:dyDescent="0.45">
      <c r="E171" s="33"/>
    </row>
    <row r="172" spans="5:5" x14ac:dyDescent="0.45">
      <c r="E172" s="33"/>
    </row>
    <row r="173" spans="5:5" x14ac:dyDescent="0.45">
      <c r="E173" s="33"/>
    </row>
    <row r="174" spans="5:5" x14ac:dyDescent="0.45">
      <c r="E174" s="33"/>
    </row>
    <row r="175" spans="5:5" x14ac:dyDescent="0.45">
      <c r="E175" s="33"/>
    </row>
    <row r="176" spans="5:5" x14ac:dyDescent="0.45">
      <c r="E176" s="33"/>
    </row>
    <row r="177" spans="5:5" x14ac:dyDescent="0.45">
      <c r="E177" s="33"/>
    </row>
    <row r="178" spans="5:5" x14ac:dyDescent="0.45">
      <c r="E178" s="33"/>
    </row>
    <row r="179" spans="5:5" x14ac:dyDescent="0.45">
      <c r="E179" s="33"/>
    </row>
    <row r="180" spans="5:5" x14ac:dyDescent="0.45">
      <c r="E180" s="33"/>
    </row>
    <row r="181" spans="5:5" x14ac:dyDescent="0.45">
      <c r="E181" s="33"/>
    </row>
    <row r="182" spans="5:5" x14ac:dyDescent="0.45">
      <c r="E182" s="33"/>
    </row>
    <row r="183" spans="5:5" x14ac:dyDescent="0.45">
      <c r="E183" s="33"/>
    </row>
    <row r="184" spans="5:5" x14ac:dyDescent="0.45">
      <c r="E184" s="33"/>
    </row>
    <row r="185" spans="5:5" x14ac:dyDescent="0.45">
      <c r="E185" s="33"/>
    </row>
    <row r="186" spans="5:5" x14ac:dyDescent="0.45">
      <c r="E186" s="33"/>
    </row>
  </sheetData>
  <mergeCells count="1">
    <mergeCell ref="C1:E1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7"/>
  <sheetViews>
    <sheetView zoomScale="60" zoomScaleNormal="6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25" x14ac:dyDescent="0.45"/>
  <cols>
    <col min="1" max="1" width="7.1328125" style="269" customWidth="1"/>
    <col min="2" max="2" width="3.265625" style="269" customWidth="1"/>
    <col min="3" max="3" width="19.265625" style="269" customWidth="1"/>
    <col min="4" max="4" width="79.3984375" style="269" customWidth="1"/>
    <col min="5" max="5" width="15.73046875" style="269" customWidth="1"/>
    <col min="6" max="8" width="17" style="269" customWidth="1"/>
    <col min="9" max="14" width="9.06640625" style="269"/>
    <col min="15" max="15" width="9" style="269" customWidth="1"/>
    <col min="16" max="16384" width="9.06640625" style="269"/>
  </cols>
  <sheetData>
    <row r="1" spans="1:26" x14ac:dyDescent="0.45">
      <c r="C1" s="269" t="s">
        <v>2141</v>
      </c>
      <c r="D1" s="269" t="s">
        <v>176</v>
      </c>
      <c r="E1" s="269" t="s">
        <v>183</v>
      </c>
      <c r="F1" s="269" t="s">
        <v>2086</v>
      </c>
      <c r="G1" s="269" t="s">
        <v>2085</v>
      </c>
      <c r="H1" s="269" t="s">
        <v>2091</v>
      </c>
      <c r="J1" s="269" t="s">
        <v>168</v>
      </c>
      <c r="L1" s="269" t="s">
        <v>169</v>
      </c>
      <c r="N1" s="269" t="s">
        <v>1757</v>
      </c>
    </row>
    <row r="2" spans="1:26" x14ac:dyDescent="0.45">
      <c r="A2" s="269" t="s">
        <v>18</v>
      </c>
      <c r="O2" s="269">
        <f>SUM(O4:O904)</f>
        <v>328</v>
      </c>
      <c r="Q2" s="269" t="s">
        <v>1700</v>
      </c>
      <c r="W2" s="269" t="s">
        <v>2191</v>
      </c>
      <c r="X2" s="269" t="s">
        <v>2192</v>
      </c>
      <c r="Y2" s="269" t="s">
        <v>2193</v>
      </c>
      <c r="Z2" s="269">
        <f>W3+X3+Y3</f>
        <v>328</v>
      </c>
    </row>
    <row r="3" spans="1:26" x14ac:dyDescent="0.45">
      <c r="A3" s="269">
        <v>1</v>
      </c>
      <c r="C3" s="269" t="s">
        <v>25</v>
      </c>
      <c r="J3" s="269" t="s">
        <v>55</v>
      </c>
      <c r="K3" s="269" t="s">
        <v>56</v>
      </c>
      <c r="L3" s="269" t="s">
        <v>57</v>
      </c>
      <c r="M3" s="269" t="s">
        <v>58</v>
      </c>
      <c r="Q3" s="270">
        <v>43516</v>
      </c>
      <c r="R3" s="269" t="s">
        <v>1699</v>
      </c>
      <c r="W3" s="269">
        <f>SUM(W4:W904)</f>
        <v>150</v>
      </c>
      <c r="X3" s="269">
        <f>SUM(X4:X904)</f>
        <v>60</v>
      </c>
      <c r="Y3" s="269">
        <f>SUM(Y4:Y904)</f>
        <v>118</v>
      </c>
    </row>
    <row r="4" spans="1:26" x14ac:dyDescent="0.45">
      <c r="B4" s="271">
        <v>1</v>
      </c>
      <c r="C4" s="271">
        <v>0</v>
      </c>
      <c r="D4" s="271">
        <v>0</v>
      </c>
      <c r="E4" s="271">
        <v>0</v>
      </c>
      <c r="F4" s="271">
        <v>0</v>
      </c>
      <c r="G4" s="271">
        <v>0</v>
      </c>
      <c r="H4" s="271">
        <v>0</v>
      </c>
      <c r="I4" s="271">
        <f t="shared" ref="I4:I9" si="0">IF(E4="Full paper",1,IF(E4="Extended Abstract",2,3))</f>
        <v>3</v>
      </c>
      <c r="N4" s="269">
        <v>1</v>
      </c>
      <c r="O4" s="269">
        <f t="shared" ref="O4:O9" si="1">IF(G4="Not Registered",0,IF(G4=0,0,1))</f>
        <v>0</v>
      </c>
      <c r="Q4" s="270">
        <v>43521</v>
      </c>
      <c r="R4" s="269" t="s">
        <v>1530</v>
      </c>
      <c r="W4" s="269" t="str">
        <f>IF(O4="","",IF(O4=1,IF(I4=1,1,0),""))</f>
        <v/>
      </c>
      <c r="X4" s="269" t="str">
        <f>IF(O4="","",IF(O4=1,IF(I4=2,1,0),""))</f>
        <v/>
      </c>
      <c r="Y4" s="269" t="str">
        <f>IF(O4="","",IF(O4=1,IF(I4=3,1,0),""))</f>
        <v/>
      </c>
    </row>
    <row r="5" spans="1:26" x14ac:dyDescent="0.45">
      <c r="B5" s="271">
        <f>B4+1</f>
        <v>2</v>
      </c>
      <c r="C5" s="271">
        <v>0</v>
      </c>
      <c r="D5" s="271">
        <v>0</v>
      </c>
      <c r="E5" s="271">
        <v>0</v>
      </c>
      <c r="F5" s="271">
        <v>0</v>
      </c>
      <c r="G5" s="271">
        <v>0</v>
      </c>
      <c r="H5" s="271">
        <v>0</v>
      </c>
      <c r="I5" s="271">
        <f t="shared" si="0"/>
        <v>3</v>
      </c>
      <c r="N5" s="269">
        <v>1</v>
      </c>
      <c r="O5" s="269">
        <f t="shared" si="1"/>
        <v>0</v>
      </c>
      <c r="R5" s="269" t="s">
        <v>1714</v>
      </c>
      <c r="W5" s="269" t="str">
        <f t="shared" ref="W5:W15" si="2">IF(O5="","",IF(O5=1,IF(I5=1,1,0),""))</f>
        <v/>
      </c>
      <c r="X5" s="269" t="str">
        <f t="shared" ref="X5:X16" si="3">IF(O5="","",IF(O5=1,IF(I5=2,1,0),""))</f>
        <v/>
      </c>
      <c r="Y5" s="269" t="str">
        <f t="shared" ref="Y5:Y16" si="4">IF(O5="","",IF(O5=1,IF(I5=3,1,0),""))</f>
        <v/>
      </c>
    </row>
    <row r="6" spans="1:26" x14ac:dyDescent="0.45">
      <c r="B6" s="271">
        <f>B5+1</f>
        <v>3</v>
      </c>
      <c r="C6" s="271">
        <v>0</v>
      </c>
      <c r="D6" s="271">
        <v>0</v>
      </c>
      <c r="E6" s="271">
        <v>0</v>
      </c>
      <c r="F6" s="271">
        <v>0</v>
      </c>
      <c r="G6" s="271">
        <v>0</v>
      </c>
      <c r="H6" s="271">
        <v>0</v>
      </c>
      <c r="I6" s="271">
        <f t="shared" si="0"/>
        <v>3</v>
      </c>
      <c r="N6" s="269">
        <v>0</v>
      </c>
      <c r="O6" s="269">
        <f t="shared" si="1"/>
        <v>0</v>
      </c>
      <c r="R6" s="269" t="s">
        <v>1715</v>
      </c>
      <c r="W6" s="269" t="str">
        <f t="shared" si="2"/>
        <v/>
      </c>
      <c r="X6" s="269" t="str">
        <f t="shared" si="3"/>
        <v/>
      </c>
      <c r="Y6" s="269" t="str">
        <f t="shared" si="4"/>
        <v/>
      </c>
    </row>
    <row r="7" spans="1:26" x14ac:dyDescent="0.45">
      <c r="B7" s="271">
        <f>B6+1</f>
        <v>4</v>
      </c>
      <c r="C7" s="271">
        <v>0</v>
      </c>
      <c r="D7" s="271">
        <v>0</v>
      </c>
      <c r="E7" s="271">
        <v>0</v>
      </c>
      <c r="F7" s="271">
        <v>0</v>
      </c>
      <c r="G7" s="271">
        <v>0</v>
      </c>
      <c r="H7" s="271">
        <v>0</v>
      </c>
      <c r="I7" s="271">
        <f t="shared" si="0"/>
        <v>3</v>
      </c>
      <c r="N7" s="269">
        <v>0</v>
      </c>
      <c r="O7" s="269">
        <f t="shared" si="1"/>
        <v>0</v>
      </c>
      <c r="Q7" s="270">
        <f>Q4+1</f>
        <v>43522</v>
      </c>
      <c r="R7" s="269" t="s">
        <v>1299</v>
      </c>
      <c r="W7" s="269" t="str">
        <f t="shared" si="2"/>
        <v/>
      </c>
      <c r="X7" s="269" t="str">
        <f t="shared" si="3"/>
        <v/>
      </c>
      <c r="Y7" s="269" t="str">
        <f t="shared" si="4"/>
        <v/>
      </c>
    </row>
    <row r="8" spans="1:26" x14ac:dyDescent="0.45">
      <c r="B8" s="271">
        <f>B7+1</f>
        <v>5</v>
      </c>
      <c r="C8" s="271">
        <v>0</v>
      </c>
      <c r="D8" s="271">
        <v>0</v>
      </c>
      <c r="E8" s="271">
        <v>0</v>
      </c>
      <c r="F8" s="271">
        <v>0</v>
      </c>
      <c r="G8" s="271">
        <v>0</v>
      </c>
      <c r="H8" s="271">
        <v>0</v>
      </c>
      <c r="I8" s="271">
        <f t="shared" si="0"/>
        <v>3</v>
      </c>
      <c r="N8" s="269">
        <v>0</v>
      </c>
      <c r="O8" s="269">
        <f t="shared" si="1"/>
        <v>0</v>
      </c>
      <c r="Q8" s="270">
        <f>Q7+1</f>
        <v>43523</v>
      </c>
      <c r="R8" s="269" t="s">
        <v>327</v>
      </c>
      <c r="W8" s="269" t="str">
        <f t="shared" si="2"/>
        <v/>
      </c>
      <c r="X8" s="269" t="str">
        <f t="shared" si="3"/>
        <v/>
      </c>
      <c r="Y8" s="269" t="str">
        <f t="shared" si="4"/>
        <v/>
      </c>
    </row>
    <row r="9" spans="1:26" x14ac:dyDescent="0.45">
      <c r="B9" s="271"/>
      <c r="C9" s="271"/>
      <c r="D9" s="271"/>
      <c r="E9" s="271"/>
      <c r="F9" s="271"/>
      <c r="G9" s="271"/>
      <c r="H9" s="271"/>
      <c r="I9" s="271">
        <f t="shared" si="0"/>
        <v>3</v>
      </c>
      <c r="O9" s="269">
        <f t="shared" si="1"/>
        <v>0</v>
      </c>
      <c r="Q9" s="270">
        <f>Q8+1</f>
        <v>43524</v>
      </c>
      <c r="R9" s="269" t="s">
        <v>1726</v>
      </c>
      <c r="W9" s="269" t="str">
        <f t="shared" si="2"/>
        <v/>
      </c>
      <c r="X9" s="269" t="str">
        <f t="shared" si="3"/>
        <v/>
      </c>
      <c r="Y9" s="269" t="str">
        <f t="shared" si="4"/>
        <v/>
      </c>
    </row>
    <row r="10" spans="1:26" x14ac:dyDescent="0.45">
      <c r="B10" s="271"/>
      <c r="C10" s="271"/>
      <c r="D10" s="271"/>
      <c r="E10" s="271"/>
      <c r="F10" s="271"/>
      <c r="G10" s="271"/>
      <c r="H10" s="271"/>
      <c r="I10" s="271"/>
      <c r="Q10" s="270"/>
      <c r="W10" s="269" t="str">
        <f t="shared" si="2"/>
        <v/>
      </c>
      <c r="X10" s="269" t="str">
        <f t="shared" si="3"/>
        <v/>
      </c>
      <c r="Y10" s="269" t="str">
        <f t="shared" si="4"/>
        <v/>
      </c>
    </row>
    <row r="11" spans="1:26" x14ac:dyDescent="0.45">
      <c r="B11" s="271"/>
      <c r="C11" s="269" t="s">
        <v>2159</v>
      </c>
      <c r="D11" s="271"/>
      <c r="E11" s="271"/>
      <c r="F11" s="271"/>
      <c r="G11" s="271"/>
      <c r="H11" s="271"/>
      <c r="I11" s="271"/>
      <c r="Q11" s="270"/>
      <c r="W11" s="269" t="str">
        <f t="shared" si="2"/>
        <v/>
      </c>
      <c r="X11" s="269" t="str">
        <f t="shared" si="3"/>
        <v/>
      </c>
      <c r="Y11" s="269" t="str">
        <f t="shared" si="4"/>
        <v/>
      </c>
    </row>
    <row r="12" spans="1:26" x14ac:dyDescent="0.45">
      <c r="B12" s="271"/>
      <c r="C12" s="271" t="s">
        <v>171</v>
      </c>
      <c r="D12" s="271" t="s">
        <v>177</v>
      </c>
      <c r="E12" s="271" t="s">
        <v>184</v>
      </c>
      <c r="F12" s="271" t="s">
        <v>186</v>
      </c>
      <c r="G12" s="271">
        <v>0</v>
      </c>
      <c r="H12" s="271" t="s">
        <v>186</v>
      </c>
      <c r="I12" s="271"/>
      <c r="Q12" s="270"/>
      <c r="W12" s="269" t="str">
        <f t="shared" si="2"/>
        <v/>
      </c>
      <c r="X12" s="269" t="str">
        <f t="shared" si="3"/>
        <v/>
      </c>
      <c r="Y12" s="269" t="str">
        <f t="shared" si="4"/>
        <v/>
      </c>
    </row>
    <row r="13" spans="1:26" x14ac:dyDescent="0.45">
      <c r="B13" s="271"/>
      <c r="C13" s="271" t="s">
        <v>174</v>
      </c>
      <c r="D13" s="271" t="s">
        <v>180</v>
      </c>
      <c r="E13" s="271" t="s">
        <v>184</v>
      </c>
      <c r="F13" s="271" t="s">
        <v>189</v>
      </c>
      <c r="G13" s="271">
        <v>0</v>
      </c>
      <c r="H13" s="271" t="s">
        <v>189</v>
      </c>
      <c r="I13" s="271"/>
      <c r="Q13" s="270"/>
      <c r="W13" s="269" t="str">
        <f t="shared" si="2"/>
        <v/>
      </c>
      <c r="X13" s="269" t="str">
        <f t="shared" si="3"/>
        <v/>
      </c>
      <c r="Y13" s="269" t="str">
        <f t="shared" si="4"/>
        <v/>
      </c>
    </row>
    <row r="14" spans="1:26" x14ac:dyDescent="0.45">
      <c r="B14" s="271"/>
      <c r="C14" s="271"/>
      <c r="D14" s="271"/>
      <c r="E14" s="271"/>
      <c r="F14" s="271"/>
      <c r="G14" s="271"/>
      <c r="H14" s="271"/>
      <c r="I14" s="271"/>
      <c r="Q14" s="270"/>
      <c r="W14" s="269" t="str">
        <f t="shared" si="2"/>
        <v/>
      </c>
      <c r="X14" s="269" t="str">
        <f t="shared" si="3"/>
        <v/>
      </c>
      <c r="Y14" s="269" t="str">
        <f t="shared" si="4"/>
        <v/>
      </c>
    </row>
    <row r="15" spans="1:26" x14ac:dyDescent="0.45">
      <c r="A15" s="269">
        <f>A3+1</f>
        <v>2</v>
      </c>
      <c r="C15" s="269" t="s">
        <v>26</v>
      </c>
      <c r="J15" s="269" t="s">
        <v>59</v>
      </c>
      <c r="K15" s="269" t="s">
        <v>60</v>
      </c>
      <c r="L15" s="269" t="s">
        <v>61</v>
      </c>
      <c r="M15" s="269" t="s">
        <v>62</v>
      </c>
      <c r="Q15" s="270">
        <f>Q9+7</f>
        <v>43531</v>
      </c>
      <c r="R15" s="269" t="s">
        <v>1176</v>
      </c>
      <c r="W15" s="269" t="str">
        <f t="shared" si="2"/>
        <v/>
      </c>
      <c r="X15" s="269" t="str">
        <f t="shared" si="3"/>
        <v/>
      </c>
      <c r="Y15" s="269" t="str">
        <f t="shared" si="4"/>
        <v/>
      </c>
    </row>
    <row r="16" spans="1:26" x14ac:dyDescent="0.45">
      <c r="B16" s="271">
        <v>1</v>
      </c>
      <c r="C16" s="269" t="s">
        <v>194</v>
      </c>
      <c r="D16" s="269" t="s">
        <v>195</v>
      </c>
      <c r="E16" s="269" t="s">
        <v>212</v>
      </c>
      <c r="F16" s="269" t="s">
        <v>213</v>
      </c>
      <c r="G16" s="269" t="s">
        <v>1820</v>
      </c>
      <c r="H16" s="269" t="s">
        <v>213</v>
      </c>
      <c r="I16" s="271">
        <f t="shared" ref="I16:I24" si="5">IF(E16="Full paper",1,IF(E16="Extended Abstract",2,3))</f>
        <v>2</v>
      </c>
      <c r="N16" s="269">
        <v>1</v>
      </c>
      <c r="O16" s="269">
        <f>IF(G16="Not Registered",0,IF(G16=0,0,1))</f>
        <v>1</v>
      </c>
      <c r="R16" s="269" t="s">
        <v>1748</v>
      </c>
      <c r="W16" s="269">
        <f>IF(O16="","",IF(O16=1,IF(I16=1,1,0),""))</f>
        <v>0</v>
      </c>
      <c r="X16" s="269">
        <f t="shared" si="3"/>
        <v>1</v>
      </c>
      <c r="Y16" s="269">
        <f t="shared" si="4"/>
        <v>0</v>
      </c>
    </row>
    <row r="17" spans="1:25" x14ac:dyDescent="0.45">
      <c r="B17" s="271">
        <f t="shared" ref="B17:B26" si="6">B16+1</f>
        <v>2</v>
      </c>
      <c r="C17" s="269" t="s">
        <v>210</v>
      </c>
      <c r="D17" s="269" t="s">
        <v>211</v>
      </c>
      <c r="E17" s="269" t="s">
        <v>184</v>
      </c>
      <c r="F17" s="269" t="s">
        <v>217</v>
      </c>
      <c r="G17" s="269" t="s">
        <v>1825</v>
      </c>
      <c r="H17" s="269" t="s">
        <v>217</v>
      </c>
      <c r="I17" s="271">
        <f t="shared" si="5"/>
        <v>3</v>
      </c>
      <c r="N17" s="269">
        <v>1</v>
      </c>
      <c r="O17" s="269">
        <f t="shared" ref="O17:O25" si="7">IF(G17="Not Registered",0,IF(G17=0,0,1))</f>
        <v>1</v>
      </c>
      <c r="R17" s="269" t="s">
        <v>1749</v>
      </c>
      <c r="W17" s="269">
        <f t="shared" ref="W17:W80" si="8">IF(O17="","",IF(O17=1,IF(I17=1,1,0),""))</f>
        <v>0</v>
      </c>
      <c r="X17" s="269">
        <f t="shared" ref="X17:X80" si="9">IF(O17="","",IF(O17=1,IF(I17=2,1,0),""))</f>
        <v>0</v>
      </c>
      <c r="Y17" s="269">
        <f t="shared" ref="Y17:Y80" si="10">IF(O17="","",IF(O17=1,IF(I17=3,1,0),""))</f>
        <v>1</v>
      </c>
    </row>
    <row r="18" spans="1:25" x14ac:dyDescent="0.45">
      <c r="B18" s="271">
        <f t="shared" si="6"/>
        <v>3</v>
      </c>
      <c r="C18" s="269" t="s">
        <v>198</v>
      </c>
      <c r="D18" s="269" t="s">
        <v>199</v>
      </c>
      <c r="E18" s="269" t="s">
        <v>185</v>
      </c>
      <c r="F18" s="269" t="s">
        <v>214</v>
      </c>
      <c r="G18" s="269" t="s">
        <v>214</v>
      </c>
      <c r="H18" s="269" t="s">
        <v>214</v>
      </c>
      <c r="I18" s="271">
        <f t="shared" si="5"/>
        <v>1</v>
      </c>
      <c r="N18" s="269">
        <v>1</v>
      </c>
      <c r="O18" s="269">
        <f t="shared" si="7"/>
        <v>1</v>
      </c>
      <c r="R18" s="269" t="s">
        <v>1750</v>
      </c>
      <c r="W18" s="269">
        <f t="shared" si="8"/>
        <v>1</v>
      </c>
      <c r="X18" s="269">
        <f t="shared" si="9"/>
        <v>0</v>
      </c>
      <c r="Y18" s="269">
        <f t="shared" si="10"/>
        <v>0</v>
      </c>
    </row>
    <row r="19" spans="1:25" x14ac:dyDescent="0.45">
      <c r="B19" s="271">
        <f t="shared" si="6"/>
        <v>4</v>
      </c>
      <c r="C19" s="269" t="s">
        <v>200</v>
      </c>
      <c r="D19" s="269" t="s">
        <v>201</v>
      </c>
      <c r="E19" s="269" t="s">
        <v>185</v>
      </c>
      <c r="F19" s="269" t="s">
        <v>1813</v>
      </c>
      <c r="G19" s="269" t="s">
        <v>1821</v>
      </c>
      <c r="H19" s="269" t="s">
        <v>1813</v>
      </c>
      <c r="I19" s="271">
        <f t="shared" si="5"/>
        <v>1</v>
      </c>
      <c r="N19" s="269">
        <v>1</v>
      </c>
      <c r="O19" s="269">
        <f t="shared" si="7"/>
        <v>1</v>
      </c>
      <c r="R19" s="269" t="s">
        <v>1751</v>
      </c>
      <c r="W19" s="269">
        <f t="shared" si="8"/>
        <v>1</v>
      </c>
      <c r="X19" s="269">
        <f t="shared" si="9"/>
        <v>0</v>
      </c>
      <c r="Y19" s="269">
        <f t="shared" si="10"/>
        <v>0</v>
      </c>
    </row>
    <row r="20" spans="1:25" x14ac:dyDescent="0.45">
      <c r="B20" s="271">
        <f t="shared" si="6"/>
        <v>5</v>
      </c>
      <c r="C20" s="269" t="s">
        <v>202</v>
      </c>
      <c r="D20" s="269" t="s">
        <v>203</v>
      </c>
      <c r="E20" s="269" t="s">
        <v>185</v>
      </c>
      <c r="F20" s="269" t="s">
        <v>1814</v>
      </c>
      <c r="G20" s="269" t="s">
        <v>1822</v>
      </c>
      <c r="H20" s="269" t="s">
        <v>1814</v>
      </c>
      <c r="I20" s="271">
        <f t="shared" si="5"/>
        <v>1</v>
      </c>
      <c r="N20" s="269">
        <v>1</v>
      </c>
      <c r="O20" s="269">
        <f t="shared" si="7"/>
        <v>1</v>
      </c>
      <c r="R20" s="269" t="s">
        <v>1752</v>
      </c>
      <c r="W20" s="269">
        <f t="shared" si="8"/>
        <v>1</v>
      </c>
      <c r="X20" s="269">
        <f t="shared" si="9"/>
        <v>0</v>
      </c>
      <c r="Y20" s="269">
        <f t="shared" si="10"/>
        <v>0</v>
      </c>
    </row>
    <row r="21" spans="1:25" x14ac:dyDescent="0.45">
      <c r="B21" s="271"/>
      <c r="I21" s="271">
        <f t="shared" si="5"/>
        <v>3</v>
      </c>
      <c r="N21" s="269">
        <v>1</v>
      </c>
      <c r="O21" s="269">
        <f t="shared" si="7"/>
        <v>0</v>
      </c>
      <c r="R21" s="269" t="s">
        <v>1753</v>
      </c>
      <c r="W21" s="269" t="str">
        <f t="shared" si="8"/>
        <v/>
      </c>
      <c r="X21" s="269" t="str">
        <f t="shared" si="9"/>
        <v/>
      </c>
      <c r="Y21" s="269" t="str">
        <f t="shared" si="10"/>
        <v/>
      </c>
    </row>
    <row r="22" spans="1:25" x14ac:dyDescent="0.45">
      <c r="B22" s="271">
        <f>B20+1</f>
        <v>6</v>
      </c>
      <c r="C22" s="269" t="s">
        <v>204</v>
      </c>
      <c r="D22" s="269" t="s">
        <v>205</v>
      </c>
      <c r="E22" s="269" t="s">
        <v>184</v>
      </c>
      <c r="F22" s="269" t="s">
        <v>215</v>
      </c>
      <c r="G22" s="269" t="s">
        <v>1824</v>
      </c>
      <c r="H22" s="269" t="s">
        <v>215</v>
      </c>
      <c r="I22" s="271">
        <f t="shared" si="5"/>
        <v>3</v>
      </c>
      <c r="O22" s="269">
        <f t="shared" si="7"/>
        <v>1</v>
      </c>
      <c r="Q22" s="270">
        <f>Q15+1</f>
        <v>43532</v>
      </c>
      <c r="R22" s="269" t="s">
        <v>1754</v>
      </c>
      <c r="W22" s="269">
        <f t="shared" si="8"/>
        <v>0</v>
      </c>
      <c r="X22" s="269">
        <f t="shared" si="9"/>
        <v>0</v>
      </c>
      <c r="Y22" s="269">
        <f t="shared" si="10"/>
        <v>1</v>
      </c>
    </row>
    <row r="23" spans="1:25" x14ac:dyDescent="0.45">
      <c r="B23" s="271">
        <f t="shared" si="6"/>
        <v>7</v>
      </c>
      <c r="C23" s="269" t="s">
        <v>206</v>
      </c>
      <c r="D23" s="269" t="s">
        <v>207</v>
      </c>
      <c r="E23" s="269" t="s">
        <v>184</v>
      </c>
      <c r="F23" s="269" t="s">
        <v>215</v>
      </c>
      <c r="G23" s="269" t="s">
        <v>1824</v>
      </c>
      <c r="H23" s="269" t="s">
        <v>215</v>
      </c>
      <c r="I23" s="271">
        <f t="shared" si="5"/>
        <v>3</v>
      </c>
      <c r="N23" s="269">
        <v>1</v>
      </c>
      <c r="O23" s="269">
        <f t="shared" si="7"/>
        <v>1</v>
      </c>
      <c r="Q23" s="270">
        <f>Q22+5</f>
        <v>43537</v>
      </c>
      <c r="R23" s="269" t="s">
        <v>1149</v>
      </c>
      <c r="W23" s="269">
        <f t="shared" si="8"/>
        <v>0</v>
      </c>
      <c r="X23" s="269">
        <f t="shared" si="9"/>
        <v>0</v>
      </c>
      <c r="Y23" s="269">
        <f t="shared" si="10"/>
        <v>1</v>
      </c>
    </row>
    <row r="24" spans="1:25" x14ac:dyDescent="0.45">
      <c r="B24" s="271">
        <f t="shared" si="6"/>
        <v>8</v>
      </c>
      <c r="C24" s="269" t="s">
        <v>196</v>
      </c>
      <c r="D24" s="269" t="s">
        <v>197</v>
      </c>
      <c r="E24" s="269" t="s">
        <v>185</v>
      </c>
      <c r="F24" s="269" t="s">
        <v>214</v>
      </c>
      <c r="G24" s="269" t="s">
        <v>214</v>
      </c>
      <c r="H24" s="269" t="s">
        <v>214</v>
      </c>
      <c r="I24" s="271">
        <f t="shared" si="5"/>
        <v>1</v>
      </c>
      <c r="N24" s="269">
        <v>1</v>
      </c>
      <c r="O24" s="269">
        <f t="shared" si="7"/>
        <v>1</v>
      </c>
      <c r="R24" s="269" t="s">
        <v>644</v>
      </c>
      <c r="W24" s="269">
        <f t="shared" si="8"/>
        <v>1</v>
      </c>
      <c r="X24" s="269">
        <f t="shared" si="9"/>
        <v>0</v>
      </c>
      <c r="Y24" s="269">
        <f t="shared" si="10"/>
        <v>0</v>
      </c>
    </row>
    <row r="25" spans="1:25" x14ac:dyDescent="0.45">
      <c r="B25" s="271">
        <f t="shared" si="6"/>
        <v>9</v>
      </c>
      <c r="C25" s="269" t="s">
        <v>208</v>
      </c>
      <c r="D25" s="269" t="s">
        <v>209</v>
      </c>
      <c r="E25" s="269" t="s">
        <v>212</v>
      </c>
      <c r="F25" s="269" t="s">
        <v>216</v>
      </c>
      <c r="G25" s="269" t="s">
        <v>1823</v>
      </c>
      <c r="H25" s="269" t="s">
        <v>216</v>
      </c>
      <c r="I25" s="271">
        <f t="shared" ref="I25" si="11">IF(E25="Full paper",1,IF(E25="Extended Abstract",2,3))</f>
        <v>2</v>
      </c>
      <c r="N25" s="269">
        <v>1</v>
      </c>
      <c r="O25" s="269">
        <f t="shared" si="7"/>
        <v>1</v>
      </c>
      <c r="R25" s="269" t="s">
        <v>1761</v>
      </c>
      <c r="T25" s="269" t="s">
        <v>1762</v>
      </c>
      <c r="W25" s="269">
        <f t="shared" si="8"/>
        <v>0</v>
      </c>
      <c r="X25" s="269">
        <f t="shared" si="9"/>
        <v>1</v>
      </c>
      <c r="Y25" s="269">
        <f t="shared" si="10"/>
        <v>0</v>
      </c>
    </row>
    <row r="26" spans="1:25" x14ac:dyDescent="0.45">
      <c r="B26" s="271">
        <f t="shared" si="6"/>
        <v>10</v>
      </c>
      <c r="C26" s="269">
        <v>0</v>
      </c>
      <c r="D26" s="269">
        <v>0</v>
      </c>
      <c r="E26" s="269">
        <v>0</v>
      </c>
      <c r="F26" s="269">
        <v>0</v>
      </c>
      <c r="G26" s="269">
        <v>0</v>
      </c>
      <c r="H26" s="269">
        <v>0</v>
      </c>
      <c r="I26" s="271"/>
      <c r="R26" s="269" t="s">
        <v>1763</v>
      </c>
      <c r="W26" s="269" t="str">
        <f t="shared" si="8"/>
        <v/>
      </c>
      <c r="X26" s="269" t="str">
        <f t="shared" si="9"/>
        <v/>
      </c>
      <c r="Y26" s="269" t="str">
        <f t="shared" si="10"/>
        <v/>
      </c>
    </row>
    <row r="27" spans="1:25" x14ac:dyDescent="0.45">
      <c r="B27" s="271"/>
      <c r="I27" s="271"/>
      <c r="Q27" s="270">
        <f>Q23+1</f>
        <v>43538</v>
      </c>
      <c r="R27" s="269" t="s">
        <v>1784</v>
      </c>
      <c r="W27" s="269" t="str">
        <f t="shared" si="8"/>
        <v/>
      </c>
      <c r="X27" s="269" t="str">
        <f t="shared" si="9"/>
        <v/>
      </c>
      <c r="Y27" s="269" t="str">
        <f t="shared" si="10"/>
        <v/>
      </c>
    </row>
    <row r="28" spans="1:25" x14ac:dyDescent="0.45">
      <c r="A28" s="269">
        <f>A15+1</f>
        <v>3</v>
      </c>
      <c r="B28" s="271"/>
      <c r="C28" s="269" t="s">
        <v>27</v>
      </c>
      <c r="J28" s="269" t="s">
        <v>63</v>
      </c>
      <c r="K28" s="269" t="s">
        <v>64</v>
      </c>
      <c r="L28" s="269" t="s">
        <v>65</v>
      </c>
      <c r="M28" s="269" t="s">
        <v>66</v>
      </c>
      <c r="Q28" s="270">
        <f>Q27+1</f>
        <v>43539</v>
      </c>
      <c r="R28" s="269" t="s">
        <v>1810</v>
      </c>
      <c r="W28" s="269" t="str">
        <f t="shared" si="8"/>
        <v/>
      </c>
      <c r="X28" s="269" t="str">
        <f t="shared" si="9"/>
        <v/>
      </c>
      <c r="Y28" s="269" t="str">
        <f t="shared" si="10"/>
        <v/>
      </c>
    </row>
    <row r="29" spans="1:25" x14ac:dyDescent="0.45">
      <c r="B29" s="271">
        <v>1</v>
      </c>
      <c r="C29" s="269" t="s">
        <v>251</v>
      </c>
      <c r="D29" s="269" t="s">
        <v>252</v>
      </c>
      <c r="E29" s="269" t="s">
        <v>185</v>
      </c>
      <c r="F29" s="269" t="s">
        <v>270</v>
      </c>
      <c r="G29" s="269" t="s">
        <v>1832</v>
      </c>
      <c r="H29" s="269" t="s">
        <v>270</v>
      </c>
      <c r="I29" s="271">
        <f t="shared" ref="I29:I34" si="12">IF(E29="Full paper",1,IF(E29="Extended Abstract",2,3))</f>
        <v>1</v>
      </c>
      <c r="N29" s="269">
        <v>0</v>
      </c>
      <c r="O29" s="269">
        <f t="shared" ref="O29:O34" si="13">IF(G29="Not Registered",0,IF(G29=0,0,1))</f>
        <v>1</v>
      </c>
      <c r="R29" s="269" t="s">
        <v>1811</v>
      </c>
      <c r="W29" s="269">
        <f t="shared" si="8"/>
        <v>1</v>
      </c>
      <c r="X29" s="269">
        <f t="shared" si="9"/>
        <v>0</v>
      </c>
      <c r="Y29" s="269">
        <f t="shared" si="10"/>
        <v>0</v>
      </c>
    </row>
    <row r="30" spans="1:25" x14ac:dyDescent="0.45">
      <c r="B30" s="271">
        <f t="shared" ref="B30:B33" si="14">B29+1</f>
        <v>2</v>
      </c>
      <c r="C30" s="269" t="s">
        <v>220</v>
      </c>
      <c r="D30" s="269" t="s">
        <v>221</v>
      </c>
      <c r="E30" s="269" t="s">
        <v>185</v>
      </c>
      <c r="F30" s="269" t="s">
        <v>1755</v>
      </c>
      <c r="G30" s="269" t="s">
        <v>1826</v>
      </c>
      <c r="H30" s="269" t="s">
        <v>1755</v>
      </c>
      <c r="I30" s="271">
        <f t="shared" si="12"/>
        <v>1</v>
      </c>
      <c r="N30" s="269">
        <v>1</v>
      </c>
      <c r="O30" s="269">
        <f t="shared" si="13"/>
        <v>1</v>
      </c>
      <c r="R30" s="269" t="s">
        <v>1812</v>
      </c>
      <c r="W30" s="269">
        <f t="shared" si="8"/>
        <v>1</v>
      </c>
      <c r="X30" s="269">
        <f t="shared" si="9"/>
        <v>0</v>
      </c>
      <c r="Y30" s="269">
        <f t="shared" si="10"/>
        <v>0</v>
      </c>
    </row>
    <row r="31" spans="1:25" x14ac:dyDescent="0.45">
      <c r="B31" s="271">
        <f t="shared" si="14"/>
        <v>3</v>
      </c>
      <c r="C31" s="269" t="s">
        <v>224</v>
      </c>
      <c r="D31" s="269" t="s">
        <v>225</v>
      </c>
      <c r="E31" s="269" t="s">
        <v>212</v>
      </c>
      <c r="F31" s="269" t="s">
        <v>1828</v>
      </c>
      <c r="G31" s="269" t="s">
        <v>1828</v>
      </c>
      <c r="H31" s="269" t="s">
        <v>238</v>
      </c>
      <c r="I31" s="271">
        <f t="shared" si="12"/>
        <v>2</v>
      </c>
      <c r="N31" s="269">
        <v>0</v>
      </c>
      <c r="O31" s="269">
        <f t="shared" si="13"/>
        <v>1</v>
      </c>
      <c r="Q31" s="270">
        <f>Q28+3</f>
        <v>43542</v>
      </c>
      <c r="R31" s="269" t="s">
        <v>170</v>
      </c>
      <c r="W31" s="269">
        <f t="shared" si="8"/>
        <v>0</v>
      </c>
      <c r="X31" s="269">
        <f t="shared" si="9"/>
        <v>1</v>
      </c>
      <c r="Y31" s="269">
        <f t="shared" si="10"/>
        <v>0</v>
      </c>
    </row>
    <row r="32" spans="1:25" x14ac:dyDescent="0.45">
      <c r="B32" s="271">
        <f t="shared" si="14"/>
        <v>4</v>
      </c>
      <c r="C32" s="269" t="s">
        <v>228</v>
      </c>
      <c r="D32" s="269" t="s">
        <v>229</v>
      </c>
      <c r="E32" s="269" t="s">
        <v>185</v>
      </c>
      <c r="F32" s="269" t="s">
        <v>1046</v>
      </c>
      <c r="G32" s="269" t="s">
        <v>1829</v>
      </c>
      <c r="H32" s="269" t="s">
        <v>1046</v>
      </c>
      <c r="I32" s="271">
        <f t="shared" si="12"/>
        <v>1</v>
      </c>
      <c r="N32" s="269">
        <v>0</v>
      </c>
      <c r="O32" s="269">
        <f t="shared" si="13"/>
        <v>1</v>
      </c>
      <c r="Q32" s="270">
        <f>Q31+1</f>
        <v>43543</v>
      </c>
      <c r="R32" s="269" t="s">
        <v>2087</v>
      </c>
      <c r="W32" s="269">
        <f t="shared" si="8"/>
        <v>1</v>
      </c>
      <c r="X32" s="269">
        <f t="shared" si="9"/>
        <v>0</v>
      </c>
      <c r="Y32" s="269">
        <f t="shared" si="10"/>
        <v>0</v>
      </c>
    </row>
    <row r="33" spans="1:25" x14ac:dyDescent="0.45">
      <c r="B33" s="271">
        <f t="shared" si="14"/>
        <v>5</v>
      </c>
      <c r="C33" s="269" t="s">
        <v>232</v>
      </c>
      <c r="D33" s="269" t="s">
        <v>233</v>
      </c>
      <c r="E33" s="269" t="s">
        <v>185</v>
      </c>
      <c r="F33" s="269" t="s">
        <v>1710</v>
      </c>
      <c r="G33" s="269" t="s">
        <v>1830</v>
      </c>
      <c r="H33" s="269" t="s">
        <v>1710</v>
      </c>
      <c r="I33" s="271">
        <f t="shared" si="12"/>
        <v>1</v>
      </c>
      <c r="N33" s="269">
        <v>1</v>
      </c>
      <c r="O33" s="269">
        <f t="shared" si="13"/>
        <v>1</v>
      </c>
      <c r="Q33" s="270">
        <f>Q32+1</f>
        <v>43544</v>
      </c>
      <c r="R33" s="269" t="s">
        <v>1274</v>
      </c>
      <c r="W33" s="269">
        <f t="shared" si="8"/>
        <v>1</v>
      </c>
      <c r="X33" s="269">
        <f t="shared" si="9"/>
        <v>0</v>
      </c>
      <c r="Y33" s="269">
        <f t="shared" si="10"/>
        <v>0</v>
      </c>
    </row>
    <row r="34" spans="1:25" x14ac:dyDescent="0.45">
      <c r="B34" s="271"/>
      <c r="I34" s="271">
        <f t="shared" si="12"/>
        <v>3</v>
      </c>
      <c r="N34" s="269">
        <v>1</v>
      </c>
      <c r="O34" s="269">
        <f t="shared" si="13"/>
        <v>0</v>
      </c>
      <c r="W34" s="269" t="str">
        <f t="shared" si="8"/>
        <v/>
      </c>
      <c r="X34" s="269" t="str">
        <f t="shared" si="9"/>
        <v/>
      </c>
      <c r="Y34" s="269" t="str">
        <f t="shared" si="10"/>
        <v/>
      </c>
    </row>
    <row r="35" spans="1:25" x14ac:dyDescent="0.45">
      <c r="B35" s="271"/>
      <c r="I35" s="271"/>
      <c r="W35" s="269" t="str">
        <f t="shared" si="8"/>
        <v/>
      </c>
      <c r="X35" s="269" t="str">
        <f t="shared" si="9"/>
        <v/>
      </c>
      <c r="Y35" s="269" t="str">
        <f t="shared" si="10"/>
        <v/>
      </c>
    </row>
    <row r="36" spans="1:25" x14ac:dyDescent="0.45">
      <c r="B36" s="271"/>
      <c r="C36" s="271" t="s">
        <v>2155</v>
      </c>
      <c r="I36" s="271"/>
      <c r="W36" s="269" t="str">
        <f t="shared" si="8"/>
        <v/>
      </c>
      <c r="X36" s="269" t="str">
        <f t="shared" si="9"/>
        <v/>
      </c>
      <c r="Y36" s="269" t="str">
        <f t="shared" si="10"/>
        <v/>
      </c>
    </row>
    <row r="37" spans="1:25" x14ac:dyDescent="0.45">
      <c r="B37" s="271"/>
      <c r="C37" s="269" t="s">
        <v>218</v>
      </c>
      <c r="D37" s="269" t="s">
        <v>219</v>
      </c>
      <c r="E37" s="269" t="s">
        <v>185</v>
      </c>
      <c r="F37" s="269" t="s">
        <v>236</v>
      </c>
      <c r="G37" s="269">
        <v>0</v>
      </c>
      <c r="H37" s="269" t="s">
        <v>236</v>
      </c>
      <c r="I37" s="271"/>
      <c r="W37" s="269" t="str">
        <f t="shared" si="8"/>
        <v/>
      </c>
      <c r="X37" s="269" t="str">
        <f t="shared" si="9"/>
        <v/>
      </c>
      <c r="Y37" s="269" t="str">
        <f t="shared" si="10"/>
        <v/>
      </c>
    </row>
    <row r="38" spans="1:25" x14ac:dyDescent="0.45">
      <c r="B38" s="271"/>
      <c r="C38" s="269" t="s">
        <v>222</v>
      </c>
      <c r="D38" s="269" t="s">
        <v>223</v>
      </c>
      <c r="E38" s="269" t="s">
        <v>185</v>
      </c>
      <c r="F38" s="269" t="s">
        <v>237</v>
      </c>
      <c r="G38" s="269" t="s">
        <v>1827</v>
      </c>
      <c r="H38" s="269" t="s">
        <v>237</v>
      </c>
      <c r="I38" s="271"/>
      <c r="W38" s="269" t="str">
        <f t="shared" si="8"/>
        <v/>
      </c>
      <c r="X38" s="269" t="str">
        <f t="shared" si="9"/>
        <v/>
      </c>
      <c r="Y38" s="269" t="str">
        <f t="shared" si="10"/>
        <v/>
      </c>
    </row>
    <row r="39" spans="1:25" x14ac:dyDescent="0.45">
      <c r="B39" s="271"/>
      <c r="I39" s="271"/>
      <c r="W39" s="269" t="str">
        <f t="shared" si="8"/>
        <v/>
      </c>
      <c r="X39" s="269" t="str">
        <f t="shared" si="9"/>
        <v/>
      </c>
      <c r="Y39" s="269" t="str">
        <f t="shared" si="10"/>
        <v/>
      </c>
    </row>
    <row r="40" spans="1:25" x14ac:dyDescent="0.45">
      <c r="A40" s="269">
        <f>A28+1</f>
        <v>4</v>
      </c>
      <c r="B40" s="271"/>
      <c r="C40" s="269" t="s">
        <v>2153</v>
      </c>
      <c r="J40" s="269" t="s">
        <v>118</v>
      </c>
      <c r="K40" s="269" t="s">
        <v>119</v>
      </c>
      <c r="L40" s="269" t="s">
        <v>120</v>
      </c>
      <c r="M40" s="269" t="s">
        <v>121</v>
      </c>
      <c r="W40" s="269" t="str">
        <f t="shared" si="8"/>
        <v/>
      </c>
      <c r="X40" s="269" t="str">
        <f t="shared" si="9"/>
        <v/>
      </c>
      <c r="Y40" s="269" t="str">
        <f t="shared" si="10"/>
        <v/>
      </c>
    </row>
    <row r="41" spans="1:25" x14ac:dyDescent="0.45">
      <c r="B41" s="271">
        <v>1</v>
      </c>
      <c r="C41" s="269" t="s">
        <v>289</v>
      </c>
      <c r="D41" s="269" t="s">
        <v>290</v>
      </c>
      <c r="E41" s="269" t="s">
        <v>212</v>
      </c>
      <c r="F41" s="269" t="s">
        <v>307</v>
      </c>
      <c r="G41" s="269" t="s">
        <v>1836</v>
      </c>
      <c r="H41" s="269" t="s">
        <v>307</v>
      </c>
      <c r="I41" s="271">
        <f t="shared" ref="I41" si="15">IF(E41="Full paper",1,IF(E41="Extended Abstract",2,3))</f>
        <v>2</v>
      </c>
      <c r="N41" s="269">
        <v>0</v>
      </c>
      <c r="O41" s="269">
        <f t="shared" ref="O41:O46" si="16">IF(G41="Not Registered",0,IF(G41=0,0,1))</f>
        <v>1</v>
      </c>
      <c r="W41" s="269">
        <f t="shared" si="8"/>
        <v>0</v>
      </c>
      <c r="X41" s="269">
        <f t="shared" si="9"/>
        <v>1</v>
      </c>
      <c r="Y41" s="269">
        <f t="shared" si="10"/>
        <v>0</v>
      </c>
    </row>
    <row r="42" spans="1:25" x14ac:dyDescent="0.45">
      <c r="B42" s="271">
        <f t="shared" ref="B42:B45" si="17">B41+1</f>
        <v>2</v>
      </c>
      <c r="C42" s="269" t="s">
        <v>249</v>
      </c>
      <c r="D42" s="269" t="s">
        <v>250</v>
      </c>
      <c r="E42" s="269" t="s">
        <v>185</v>
      </c>
      <c r="F42" s="269" t="s">
        <v>269</v>
      </c>
      <c r="G42" s="269" t="s">
        <v>1831</v>
      </c>
      <c r="H42" s="269" t="s">
        <v>269</v>
      </c>
      <c r="I42" s="271">
        <f t="shared" ref="I42:I46" si="18">IF(E42="Full paper",1,IF(E42="Extended Abstract",2,3))</f>
        <v>1</v>
      </c>
      <c r="N42" s="269">
        <v>1</v>
      </c>
      <c r="O42" s="269">
        <f t="shared" si="16"/>
        <v>1</v>
      </c>
      <c r="W42" s="269">
        <f t="shared" si="8"/>
        <v>1</v>
      </c>
      <c r="X42" s="269">
        <f t="shared" si="9"/>
        <v>0</v>
      </c>
      <c r="Y42" s="269">
        <f t="shared" si="10"/>
        <v>0</v>
      </c>
    </row>
    <row r="43" spans="1:25" x14ac:dyDescent="0.45">
      <c r="B43" s="271">
        <f t="shared" si="17"/>
        <v>3</v>
      </c>
      <c r="C43" s="269" t="s">
        <v>406</v>
      </c>
      <c r="D43" s="269" t="s">
        <v>407</v>
      </c>
      <c r="E43" s="269" t="s">
        <v>212</v>
      </c>
      <c r="F43" s="269" t="s">
        <v>1819</v>
      </c>
      <c r="G43" s="269" t="s">
        <v>1861</v>
      </c>
      <c r="H43" s="269" t="s">
        <v>415</v>
      </c>
      <c r="I43" s="271">
        <f t="shared" si="18"/>
        <v>2</v>
      </c>
      <c r="N43" s="269">
        <v>1</v>
      </c>
      <c r="O43" s="269">
        <f t="shared" si="16"/>
        <v>1</v>
      </c>
      <c r="W43" s="269">
        <f t="shared" si="8"/>
        <v>0</v>
      </c>
      <c r="X43" s="269">
        <f t="shared" si="9"/>
        <v>1</v>
      </c>
      <c r="Y43" s="269">
        <f t="shared" si="10"/>
        <v>0</v>
      </c>
    </row>
    <row r="44" spans="1:25" x14ac:dyDescent="0.45">
      <c r="B44" s="271">
        <f t="shared" si="17"/>
        <v>4</v>
      </c>
      <c r="C44" s="269" t="s">
        <v>283</v>
      </c>
      <c r="D44" s="269" t="s">
        <v>284</v>
      </c>
      <c r="E44" s="269" t="s">
        <v>184</v>
      </c>
      <c r="F44" s="269" t="s">
        <v>304</v>
      </c>
      <c r="G44" s="269" t="s">
        <v>1837</v>
      </c>
      <c r="H44" s="269" t="s">
        <v>304</v>
      </c>
      <c r="I44" s="271">
        <f t="shared" si="18"/>
        <v>3</v>
      </c>
      <c r="N44" s="269">
        <v>0</v>
      </c>
      <c r="O44" s="269">
        <f t="shared" si="16"/>
        <v>1</v>
      </c>
      <c r="W44" s="269">
        <f t="shared" si="8"/>
        <v>0</v>
      </c>
      <c r="X44" s="269">
        <f t="shared" si="9"/>
        <v>0</v>
      </c>
      <c r="Y44" s="269">
        <f t="shared" si="10"/>
        <v>1</v>
      </c>
    </row>
    <row r="45" spans="1:25" x14ac:dyDescent="0.45">
      <c r="B45" s="271">
        <f t="shared" si="17"/>
        <v>5</v>
      </c>
      <c r="C45" s="269">
        <v>0</v>
      </c>
      <c r="D45" s="269">
        <v>0</v>
      </c>
      <c r="E45" s="269">
        <v>0</v>
      </c>
      <c r="F45" s="269">
        <v>0</v>
      </c>
      <c r="G45" s="269">
        <v>0</v>
      </c>
      <c r="H45" s="269">
        <v>0</v>
      </c>
      <c r="I45" s="271">
        <f t="shared" si="18"/>
        <v>3</v>
      </c>
      <c r="N45" s="269">
        <v>0</v>
      </c>
      <c r="O45" s="269">
        <f t="shared" si="16"/>
        <v>0</v>
      </c>
      <c r="W45" s="269" t="str">
        <f t="shared" si="8"/>
        <v/>
      </c>
      <c r="X45" s="269" t="str">
        <f t="shared" si="9"/>
        <v/>
      </c>
      <c r="Y45" s="269" t="str">
        <f t="shared" si="10"/>
        <v/>
      </c>
    </row>
    <row r="46" spans="1:25" x14ac:dyDescent="0.45">
      <c r="B46" s="271"/>
      <c r="I46" s="271">
        <f t="shared" si="18"/>
        <v>3</v>
      </c>
      <c r="N46" s="269">
        <v>0</v>
      </c>
      <c r="O46" s="269">
        <f t="shared" si="16"/>
        <v>0</v>
      </c>
      <c r="W46" s="269" t="str">
        <f t="shared" si="8"/>
        <v/>
      </c>
      <c r="X46" s="269" t="str">
        <f t="shared" si="9"/>
        <v/>
      </c>
      <c r="Y46" s="269" t="str">
        <f t="shared" si="10"/>
        <v/>
      </c>
    </row>
    <row r="47" spans="1:25" x14ac:dyDescent="0.45">
      <c r="B47" s="271"/>
      <c r="I47" s="271"/>
      <c r="W47" s="269" t="str">
        <f t="shared" si="8"/>
        <v/>
      </c>
      <c r="X47" s="269" t="str">
        <f t="shared" si="9"/>
        <v/>
      </c>
      <c r="Y47" s="269" t="str">
        <f t="shared" si="10"/>
        <v/>
      </c>
    </row>
    <row r="48" spans="1:25" x14ac:dyDescent="0.45">
      <c r="A48" s="269">
        <f>A40+1</f>
        <v>5</v>
      </c>
      <c r="B48" s="271"/>
      <c r="C48" s="269" t="s">
        <v>2152</v>
      </c>
      <c r="J48" s="269" t="s">
        <v>67</v>
      </c>
      <c r="K48" s="269" t="s">
        <v>68</v>
      </c>
      <c r="L48" s="269" t="s">
        <v>69</v>
      </c>
      <c r="M48" s="269" t="s">
        <v>70</v>
      </c>
      <c r="O48" s="269">
        <f t="shared" ref="O48:O131" si="19">IF(G48="Not Registered",0,IF(G48=0,0,1))</f>
        <v>0</v>
      </c>
      <c r="W48" s="269" t="str">
        <f t="shared" si="8"/>
        <v/>
      </c>
      <c r="X48" s="269" t="str">
        <f t="shared" si="9"/>
        <v/>
      </c>
      <c r="Y48" s="269" t="str">
        <f t="shared" si="10"/>
        <v/>
      </c>
    </row>
    <row r="49" spans="1:25" x14ac:dyDescent="0.45">
      <c r="A49" s="269" t="s">
        <v>2146</v>
      </c>
      <c r="B49" s="271">
        <v>1</v>
      </c>
      <c r="C49" s="269">
        <v>0</v>
      </c>
      <c r="D49" s="269">
        <v>0</v>
      </c>
      <c r="E49" s="269">
        <v>0</v>
      </c>
      <c r="F49" s="269">
        <v>0</v>
      </c>
      <c r="G49" s="269">
        <v>0</v>
      </c>
      <c r="H49" s="269">
        <v>0</v>
      </c>
      <c r="I49" s="271">
        <f t="shared" ref="I49:I58" si="20">IF(E49="Full paper",1,IF(E49="Extended Abstract",2,3))</f>
        <v>3</v>
      </c>
      <c r="O49" s="269">
        <f t="shared" si="19"/>
        <v>0</v>
      </c>
      <c r="W49" s="269" t="str">
        <f t="shared" si="8"/>
        <v/>
      </c>
      <c r="X49" s="269" t="str">
        <f t="shared" si="9"/>
        <v/>
      </c>
      <c r="Y49" s="269" t="str">
        <f t="shared" si="10"/>
        <v/>
      </c>
    </row>
    <row r="50" spans="1:25" x14ac:dyDescent="0.45">
      <c r="A50" s="269" t="s">
        <v>2146</v>
      </c>
      <c r="B50" s="271">
        <f t="shared" ref="B50:B57" si="21">B49+1</f>
        <v>2</v>
      </c>
      <c r="C50" s="269" t="s">
        <v>279</v>
      </c>
      <c r="D50" s="269" t="s">
        <v>280</v>
      </c>
      <c r="E50" s="269" t="s">
        <v>185</v>
      </c>
      <c r="F50" s="269" t="s">
        <v>302</v>
      </c>
      <c r="G50" s="269" t="s">
        <v>1833</v>
      </c>
      <c r="H50" s="269" t="s">
        <v>302</v>
      </c>
      <c r="I50" s="271">
        <f t="shared" si="20"/>
        <v>1</v>
      </c>
      <c r="O50" s="269">
        <f t="shared" si="19"/>
        <v>1</v>
      </c>
      <c r="W50" s="269">
        <f t="shared" si="8"/>
        <v>1</v>
      </c>
      <c r="X50" s="269">
        <f t="shared" si="9"/>
        <v>0</v>
      </c>
      <c r="Y50" s="269">
        <f t="shared" si="10"/>
        <v>0</v>
      </c>
    </row>
    <row r="51" spans="1:25" x14ac:dyDescent="0.45">
      <c r="A51" s="269" t="s">
        <v>2146</v>
      </c>
      <c r="B51" s="271">
        <f t="shared" si="21"/>
        <v>3</v>
      </c>
      <c r="C51" s="269" t="s">
        <v>281</v>
      </c>
      <c r="D51" s="269" t="s">
        <v>282</v>
      </c>
      <c r="E51" s="269" t="s">
        <v>212</v>
      </c>
      <c r="F51" s="269" t="s">
        <v>303</v>
      </c>
      <c r="G51" s="269" t="s">
        <v>1834</v>
      </c>
      <c r="H51" s="269" t="s">
        <v>303</v>
      </c>
      <c r="I51" s="271">
        <f t="shared" si="20"/>
        <v>2</v>
      </c>
      <c r="O51" s="269">
        <f t="shared" si="19"/>
        <v>1</v>
      </c>
      <c r="W51" s="269">
        <f t="shared" si="8"/>
        <v>0</v>
      </c>
      <c r="X51" s="269">
        <f t="shared" si="9"/>
        <v>1</v>
      </c>
      <c r="Y51" s="269">
        <f t="shared" si="10"/>
        <v>0</v>
      </c>
    </row>
    <row r="52" spans="1:25" x14ac:dyDescent="0.45">
      <c r="A52" s="269" t="s">
        <v>2146</v>
      </c>
      <c r="B52" s="271">
        <f t="shared" si="21"/>
        <v>4</v>
      </c>
      <c r="C52" s="269">
        <v>0</v>
      </c>
      <c r="D52" s="269">
        <v>0</v>
      </c>
      <c r="E52" s="269">
        <v>0</v>
      </c>
      <c r="F52" s="269">
        <v>0</v>
      </c>
      <c r="G52" s="269">
        <v>0</v>
      </c>
      <c r="H52" s="269" t="s">
        <v>305</v>
      </c>
      <c r="I52" s="271">
        <f t="shared" si="20"/>
        <v>3</v>
      </c>
      <c r="O52" s="269">
        <f t="shared" si="19"/>
        <v>0</v>
      </c>
      <c r="W52" s="269" t="str">
        <f t="shared" si="8"/>
        <v/>
      </c>
      <c r="X52" s="269" t="str">
        <f t="shared" si="9"/>
        <v/>
      </c>
      <c r="Y52" s="269" t="str">
        <f t="shared" si="10"/>
        <v/>
      </c>
    </row>
    <row r="53" spans="1:25" x14ac:dyDescent="0.45">
      <c r="B53" s="271">
        <f t="shared" si="21"/>
        <v>5</v>
      </c>
      <c r="C53" s="269" t="s">
        <v>285</v>
      </c>
      <c r="D53" s="269" t="s">
        <v>286</v>
      </c>
      <c r="E53" s="269" t="s">
        <v>212</v>
      </c>
      <c r="F53" s="269" t="s">
        <v>2088</v>
      </c>
      <c r="G53" s="269" t="s">
        <v>1835</v>
      </c>
      <c r="H53" s="269" t="s">
        <v>305</v>
      </c>
      <c r="I53" s="271">
        <f t="shared" si="20"/>
        <v>2</v>
      </c>
      <c r="O53" s="269">
        <f t="shared" si="19"/>
        <v>1</v>
      </c>
      <c r="W53" s="269">
        <f t="shared" si="8"/>
        <v>0</v>
      </c>
      <c r="X53" s="269">
        <f t="shared" si="9"/>
        <v>1</v>
      </c>
      <c r="Y53" s="269">
        <f t="shared" si="10"/>
        <v>0</v>
      </c>
    </row>
    <row r="54" spans="1:25" x14ac:dyDescent="0.45">
      <c r="B54" s="271">
        <f t="shared" si="21"/>
        <v>6</v>
      </c>
      <c r="C54" s="269" t="s">
        <v>297</v>
      </c>
      <c r="D54" s="269" t="s">
        <v>298</v>
      </c>
      <c r="E54" s="269" t="s">
        <v>184</v>
      </c>
      <c r="F54" s="269" t="s">
        <v>311</v>
      </c>
      <c r="G54" s="269" t="s">
        <v>2084</v>
      </c>
      <c r="H54" s="269" t="s">
        <v>311</v>
      </c>
      <c r="I54" s="271">
        <f t="shared" si="20"/>
        <v>3</v>
      </c>
      <c r="O54" s="269">
        <f t="shared" si="19"/>
        <v>1</v>
      </c>
      <c r="W54" s="269">
        <f t="shared" si="8"/>
        <v>0</v>
      </c>
      <c r="X54" s="269">
        <f t="shared" si="9"/>
        <v>0</v>
      </c>
      <c r="Y54" s="269">
        <f t="shared" si="10"/>
        <v>1</v>
      </c>
    </row>
    <row r="55" spans="1:25" x14ac:dyDescent="0.45">
      <c r="B55" s="271">
        <f t="shared" si="21"/>
        <v>7</v>
      </c>
      <c r="C55" s="269" t="s">
        <v>299</v>
      </c>
      <c r="D55" s="269" t="s">
        <v>300</v>
      </c>
      <c r="E55" s="269" t="s">
        <v>184</v>
      </c>
      <c r="F55" s="269" t="s">
        <v>312</v>
      </c>
      <c r="G55" s="269" t="s">
        <v>1842</v>
      </c>
      <c r="H55" s="269" t="s">
        <v>312</v>
      </c>
      <c r="I55" s="271">
        <f t="shared" si="20"/>
        <v>3</v>
      </c>
      <c r="O55" s="269">
        <f t="shared" si="19"/>
        <v>1</v>
      </c>
      <c r="W55" s="269">
        <f t="shared" si="8"/>
        <v>0</v>
      </c>
      <c r="X55" s="269">
        <f t="shared" si="9"/>
        <v>0</v>
      </c>
      <c r="Y55" s="269">
        <f t="shared" si="10"/>
        <v>1</v>
      </c>
    </row>
    <row r="56" spans="1:25" x14ac:dyDescent="0.45">
      <c r="B56" s="271">
        <f t="shared" si="21"/>
        <v>8</v>
      </c>
      <c r="C56" s="269" t="s">
        <v>257</v>
      </c>
      <c r="D56" s="269" t="s">
        <v>258</v>
      </c>
      <c r="E56" s="269" t="s">
        <v>184</v>
      </c>
      <c r="F56" s="269" t="s">
        <v>1815</v>
      </c>
      <c r="G56" s="269" t="s">
        <v>1843</v>
      </c>
      <c r="H56" s="269" t="s">
        <v>1815</v>
      </c>
      <c r="I56" s="271">
        <f t="shared" si="20"/>
        <v>3</v>
      </c>
      <c r="O56" s="269">
        <f t="shared" si="19"/>
        <v>1</v>
      </c>
      <c r="W56" s="269">
        <f t="shared" si="8"/>
        <v>0</v>
      </c>
      <c r="X56" s="269">
        <f t="shared" si="9"/>
        <v>0</v>
      </c>
      <c r="Y56" s="269">
        <f t="shared" si="10"/>
        <v>1</v>
      </c>
    </row>
    <row r="57" spans="1:25" x14ac:dyDescent="0.45">
      <c r="B57" s="271">
        <f t="shared" si="21"/>
        <v>9</v>
      </c>
      <c r="C57" s="269" t="s">
        <v>1758</v>
      </c>
      <c r="D57" s="269" t="s">
        <v>1759</v>
      </c>
      <c r="E57" s="269" t="s">
        <v>184</v>
      </c>
      <c r="F57" s="269" t="s">
        <v>1760</v>
      </c>
      <c r="G57" s="269" t="s">
        <v>1840</v>
      </c>
      <c r="H57" s="269" t="s">
        <v>1760</v>
      </c>
      <c r="I57" s="271">
        <f t="shared" si="20"/>
        <v>3</v>
      </c>
      <c r="O57" s="269">
        <f t="shared" si="19"/>
        <v>1</v>
      </c>
      <c r="Q57" s="269" t="s">
        <v>2187</v>
      </c>
      <c r="W57" s="269">
        <f t="shared" si="8"/>
        <v>0</v>
      </c>
      <c r="X57" s="269">
        <f t="shared" si="9"/>
        <v>0</v>
      </c>
      <c r="Y57" s="269">
        <f t="shared" si="10"/>
        <v>1</v>
      </c>
    </row>
    <row r="58" spans="1:25" x14ac:dyDescent="0.45">
      <c r="B58" s="271"/>
      <c r="I58" s="271">
        <f t="shared" si="20"/>
        <v>3</v>
      </c>
      <c r="O58" s="269">
        <f t="shared" si="19"/>
        <v>0</v>
      </c>
      <c r="W58" s="269" t="str">
        <f t="shared" si="8"/>
        <v/>
      </c>
      <c r="X58" s="269" t="str">
        <f t="shared" si="9"/>
        <v/>
      </c>
      <c r="Y58" s="269" t="str">
        <f t="shared" si="10"/>
        <v/>
      </c>
    </row>
    <row r="59" spans="1:25" x14ac:dyDescent="0.45">
      <c r="B59" s="271"/>
      <c r="I59" s="271"/>
      <c r="W59" s="269" t="str">
        <f t="shared" si="8"/>
        <v/>
      </c>
      <c r="X59" s="269" t="str">
        <f t="shared" si="9"/>
        <v/>
      </c>
      <c r="Y59" s="269" t="str">
        <f t="shared" si="10"/>
        <v/>
      </c>
    </row>
    <row r="60" spans="1:25" x14ac:dyDescent="0.45">
      <c r="B60" s="271"/>
      <c r="I60" s="271"/>
      <c r="W60" s="269" t="str">
        <f t="shared" si="8"/>
        <v/>
      </c>
      <c r="X60" s="269" t="str">
        <f t="shared" si="9"/>
        <v/>
      </c>
      <c r="Y60" s="269" t="str">
        <f t="shared" si="10"/>
        <v/>
      </c>
    </row>
    <row r="61" spans="1:25" x14ac:dyDescent="0.45">
      <c r="B61" s="271"/>
      <c r="I61" s="271"/>
      <c r="W61" s="269" t="str">
        <f t="shared" si="8"/>
        <v/>
      </c>
      <c r="X61" s="269" t="str">
        <f t="shared" si="9"/>
        <v/>
      </c>
      <c r="Y61" s="269" t="str">
        <f t="shared" si="10"/>
        <v/>
      </c>
    </row>
    <row r="62" spans="1:25" x14ac:dyDescent="0.45">
      <c r="A62" s="269">
        <f>A48+1</f>
        <v>6</v>
      </c>
      <c r="B62" s="271"/>
      <c r="C62" s="269" t="s">
        <v>2154</v>
      </c>
      <c r="J62" s="269" t="s">
        <v>77</v>
      </c>
      <c r="K62" s="269" t="s">
        <v>78</v>
      </c>
      <c r="L62" s="269" t="s">
        <v>152</v>
      </c>
      <c r="M62" s="269" t="s">
        <v>153</v>
      </c>
      <c r="W62" s="269" t="str">
        <f t="shared" si="8"/>
        <v/>
      </c>
      <c r="X62" s="269" t="str">
        <f t="shared" si="9"/>
        <v/>
      </c>
      <c r="Y62" s="269" t="str">
        <f t="shared" si="10"/>
        <v/>
      </c>
    </row>
    <row r="63" spans="1:25" x14ac:dyDescent="0.45">
      <c r="B63" s="271">
        <v>1</v>
      </c>
      <c r="C63" s="269" t="s">
        <v>265</v>
      </c>
      <c r="D63" s="269" t="s">
        <v>266</v>
      </c>
      <c r="E63" s="269" t="s">
        <v>212</v>
      </c>
      <c r="F63" s="269" t="s">
        <v>276</v>
      </c>
      <c r="G63" s="269">
        <v>0</v>
      </c>
      <c r="H63" s="269" t="s">
        <v>276</v>
      </c>
      <c r="I63" s="271">
        <f t="shared" ref="I63" si="22">IF(E63="Full paper",1,IF(E63="Extended Abstract",2,3))</f>
        <v>2</v>
      </c>
      <c r="N63" s="269">
        <v>0</v>
      </c>
      <c r="O63" s="269">
        <f t="shared" si="19"/>
        <v>0</v>
      </c>
      <c r="S63" s="271"/>
      <c r="W63" s="269" t="str">
        <f t="shared" si="8"/>
        <v/>
      </c>
      <c r="X63" s="269" t="str">
        <f t="shared" si="9"/>
        <v/>
      </c>
      <c r="Y63" s="269" t="str">
        <f t="shared" si="10"/>
        <v/>
      </c>
    </row>
    <row r="64" spans="1:25" x14ac:dyDescent="0.45">
      <c r="B64" s="271">
        <f t="shared" ref="B64:B73" si="23">B63+1</f>
        <v>2</v>
      </c>
      <c r="C64" s="269" t="s">
        <v>317</v>
      </c>
      <c r="D64" s="269" t="s">
        <v>318</v>
      </c>
      <c r="E64" s="269" t="s">
        <v>185</v>
      </c>
      <c r="F64" s="269" t="s">
        <v>329</v>
      </c>
      <c r="G64" s="269" t="s">
        <v>1838</v>
      </c>
      <c r="H64" s="269" t="s">
        <v>329</v>
      </c>
      <c r="I64" s="271">
        <f t="shared" ref="I64:I74" si="24">IF(E64="Full paper",1,IF(E64="Extended Abstract",2,3))</f>
        <v>1</v>
      </c>
      <c r="O64" s="269">
        <f t="shared" si="19"/>
        <v>1</v>
      </c>
      <c r="S64" s="271"/>
      <c r="W64" s="269">
        <f t="shared" si="8"/>
        <v>1</v>
      </c>
      <c r="X64" s="269">
        <f t="shared" si="9"/>
        <v>0</v>
      </c>
      <c r="Y64" s="269">
        <f t="shared" si="10"/>
        <v>0</v>
      </c>
    </row>
    <row r="65" spans="2:25" x14ac:dyDescent="0.45">
      <c r="B65" s="271">
        <f t="shared" si="23"/>
        <v>3</v>
      </c>
      <c r="C65" s="269" t="s">
        <v>319</v>
      </c>
      <c r="D65" s="269" t="s">
        <v>320</v>
      </c>
      <c r="E65" s="269" t="s">
        <v>212</v>
      </c>
      <c r="F65" s="269" t="s">
        <v>2089</v>
      </c>
      <c r="G65" s="269" t="s">
        <v>1839</v>
      </c>
      <c r="H65" s="269" t="s">
        <v>311</v>
      </c>
      <c r="I65" s="271">
        <f t="shared" si="24"/>
        <v>2</v>
      </c>
      <c r="O65" s="269">
        <f t="shared" si="19"/>
        <v>1</v>
      </c>
      <c r="W65" s="269">
        <f t="shared" si="8"/>
        <v>0</v>
      </c>
      <c r="X65" s="269">
        <f t="shared" si="9"/>
        <v>1</v>
      </c>
      <c r="Y65" s="269">
        <f t="shared" si="10"/>
        <v>0</v>
      </c>
    </row>
    <row r="66" spans="2:25" x14ac:dyDescent="0.45">
      <c r="B66" s="271">
        <f t="shared" si="23"/>
        <v>4</v>
      </c>
      <c r="C66" s="269" t="s">
        <v>321</v>
      </c>
      <c r="D66" s="269" t="s">
        <v>322</v>
      </c>
      <c r="E66" s="269" t="s">
        <v>184</v>
      </c>
      <c r="F66" s="269" t="s">
        <v>330</v>
      </c>
      <c r="G66" s="269" t="s">
        <v>1841</v>
      </c>
      <c r="H66" s="269" t="s">
        <v>330</v>
      </c>
      <c r="I66" s="271">
        <f t="shared" si="24"/>
        <v>3</v>
      </c>
      <c r="O66" s="269">
        <f t="shared" si="19"/>
        <v>1</v>
      </c>
      <c r="W66" s="269">
        <f t="shared" si="8"/>
        <v>0</v>
      </c>
      <c r="X66" s="269">
        <f t="shared" si="9"/>
        <v>0</v>
      </c>
      <c r="Y66" s="269">
        <f t="shared" si="10"/>
        <v>1</v>
      </c>
    </row>
    <row r="67" spans="2:25" x14ac:dyDescent="0.45">
      <c r="B67" s="271">
        <f t="shared" si="23"/>
        <v>5</v>
      </c>
      <c r="C67" s="269" t="s">
        <v>313</v>
      </c>
      <c r="D67" s="269" t="s">
        <v>314</v>
      </c>
      <c r="E67" s="269" t="s">
        <v>184</v>
      </c>
      <c r="F67" s="269" t="s">
        <v>328</v>
      </c>
      <c r="G67" s="269" t="s">
        <v>1827</v>
      </c>
      <c r="H67" s="269" t="s">
        <v>328</v>
      </c>
      <c r="I67" s="271">
        <f t="shared" si="24"/>
        <v>3</v>
      </c>
      <c r="N67" s="269">
        <v>1</v>
      </c>
      <c r="O67" s="269">
        <f t="shared" si="19"/>
        <v>0</v>
      </c>
      <c r="W67" s="269" t="str">
        <f t="shared" si="8"/>
        <v/>
      </c>
      <c r="X67" s="269" t="str">
        <f t="shared" si="9"/>
        <v/>
      </c>
      <c r="Y67" s="269" t="str">
        <f t="shared" si="10"/>
        <v/>
      </c>
    </row>
    <row r="68" spans="2:25" x14ac:dyDescent="0.45">
      <c r="B68" s="271"/>
      <c r="I68" s="271">
        <f t="shared" si="24"/>
        <v>3</v>
      </c>
      <c r="O68" s="269">
        <f t="shared" si="19"/>
        <v>0</v>
      </c>
      <c r="W68" s="269" t="str">
        <f t="shared" si="8"/>
        <v/>
      </c>
      <c r="X68" s="269" t="str">
        <f t="shared" si="9"/>
        <v/>
      </c>
      <c r="Y68" s="269" t="str">
        <f t="shared" si="10"/>
        <v/>
      </c>
    </row>
    <row r="69" spans="2:25" x14ac:dyDescent="0.45">
      <c r="B69" s="271">
        <f>B67+1</f>
        <v>6</v>
      </c>
      <c r="C69" s="269">
        <v>0</v>
      </c>
      <c r="D69" s="269">
        <v>0</v>
      </c>
      <c r="E69" s="269">
        <v>0</v>
      </c>
      <c r="F69" s="269">
        <v>0</v>
      </c>
      <c r="G69" s="269">
        <v>0</v>
      </c>
      <c r="H69" s="269">
        <v>0</v>
      </c>
      <c r="I69" s="271">
        <f t="shared" si="24"/>
        <v>3</v>
      </c>
      <c r="O69" s="269">
        <f t="shared" si="19"/>
        <v>0</v>
      </c>
      <c r="W69" s="269" t="str">
        <f t="shared" si="8"/>
        <v/>
      </c>
      <c r="X69" s="269" t="str">
        <f t="shared" si="9"/>
        <v/>
      </c>
      <c r="Y69" s="269" t="str">
        <f t="shared" si="10"/>
        <v/>
      </c>
    </row>
    <row r="70" spans="2:25" x14ac:dyDescent="0.45">
      <c r="B70" s="271">
        <f t="shared" si="23"/>
        <v>7</v>
      </c>
      <c r="C70" s="269">
        <v>0</v>
      </c>
      <c r="D70" s="269">
        <v>0</v>
      </c>
      <c r="E70" s="269">
        <v>0</v>
      </c>
      <c r="F70" s="269">
        <v>0</v>
      </c>
      <c r="G70" s="269">
        <v>0</v>
      </c>
      <c r="H70" s="269">
        <v>0</v>
      </c>
      <c r="I70" s="271">
        <f t="shared" si="24"/>
        <v>3</v>
      </c>
      <c r="O70" s="269">
        <f t="shared" si="19"/>
        <v>0</v>
      </c>
      <c r="W70" s="269" t="str">
        <f t="shared" si="8"/>
        <v/>
      </c>
      <c r="X70" s="269" t="str">
        <f t="shared" si="9"/>
        <v/>
      </c>
      <c r="Y70" s="269" t="str">
        <f t="shared" si="10"/>
        <v/>
      </c>
    </row>
    <row r="71" spans="2:25" x14ac:dyDescent="0.45">
      <c r="B71" s="271">
        <f t="shared" si="23"/>
        <v>8</v>
      </c>
      <c r="C71" s="269">
        <v>0</v>
      </c>
      <c r="D71" s="269">
        <v>0</v>
      </c>
      <c r="E71" s="269">
        <v>0</v>
      </c>
      <c r="F71" s="269">
        <v>0</v>
      </c>
      <c r="G71" s="269">
        <v>0</v>
      </c>
      <c r="H71" s="269">
        <v>0</v>
      </c>
      <c r="I71" s="271">
        <f t="shared" si="24"/>
        <v>3</v>
      </c>
      <c r="O71" s="269">
        <f t="shared" si="19"/>
        <v>0</v>
      </c>
      <c r="W71" s="269" t="str">
        <f t="shared" si="8"/>
        <v/>
      </c>
      <c r="X71" s="269" t="str">
        <f t="shared" si="9"/>
        <v/>
      </c>
      <c r="Y71" s="269" t="str">
        <f t="shared" si="10"/>
        <v/>
      </c>
    </row>
    <row r="72" spans="2:25" x14ac:dyDescent="0.45">
      <c r="B72" s="271">
        <f t="shared" si="23"/>
        <v>9</v>
      </c>
      <c r="C72" s="269">
        <v>0</v>
      </c>
      <c r="D72" s="269">
        <v>0</v>
      </c>
      <c r="E72" s="269">
        <v>0</v>
      </c>
      <c r="F72" s="269">
        <v>0</v>
      </c>
      <c r="G72" s="269">
        <v>0</v>
      </c>
      <c r="H72" s="269">
        <v>0</v>
      </c>
      <c r="I72" s="271">
        <f t="shared" si="24"/>
        <v>3</v>
      </c>
      <c r="N72" s="269">
        <v>0</v>
      </c>
      <c r="O72" s="269">
        <f t="shared" si="19"/>
        <v>0</v>
      </c>
      <c r="W72" s="269" t="str">
        <f t="shared" si="8"/>
        <v/>
      </c>
      <c r="X72" s="269" t="str">
        <f t="shared" si="9"/>
        <v/>
      </c>
      <c r="Y72" s="269" t="str">
        <f t="shared" si="10"/>
        <v/>
      </c>
    </row>
    <row r="73" spans="2:25" x14ac:dyDescent="0.45">
      <c r="B73" s="271">
        <f t="shared" si="23"/>
        <v>10</v>
      </c>
      <c r="C73" s="269">
        <v>0</v>
      </c>
      <c r="D73" s="269">
        <v>0</v>
      </c>
      <c r="E73" s="269">
        <v>0</v>
      </c>
      <c r="F73" s="269">
        <v>0</v>
      </c>
      <c r="G73" s="269">
        <v>0</v>
      </c>
      <c r="H73" s="269">
        <v>0</v>
      </c>
      <c r="I73" s="271">
        <f t="shared" si="24"/>
        <v>3</v>
      </c>
      <c r="N73" s="269">
        <v>0</v>
      </c>
      <c r="O73" s="269">
        <f t="shared" si="19"/>
        <v>0</v>
      </c>
      <c r="W73" s="269" t="str">
        <f t="shared" si="8"/>
        <v/>
      </c>
      <c r="X73" s="269" t="str">
        <f t="shared" si="9"/>
        <v/>
      </c>
      <c r="Y73" s="269" t="str">
        <f t="shared" si="10"/>
        <v/>
      </c>
    </row>
    <row r="74" spans="2:25" x14ac:dyDescent="0.45">
      <c r="B74" s="271"/>
      <c r="I74" s="271">
        <f t="shared" si="24"/>
        <v>3</v>
      </c>
      <c r="N74" s="269">
        <v>1</v>
      </c>
      <c r="O74" s="269">
        <f t="shared" si="19"/>
        <v>0</v>
      </c>
      <c r="W74" s="269" t="str">
        <f t="shared" si="8"/>
        <v/>
      </c>
      <c r="X74" s="269" t="str">
        <f t="shared" si="9"/>
        <v/>
      </c>
      <c r="Y74" s="269" t="str">
        <f t="shared" si="10"/>
        <v/>
      </c>
    </row>
    <row r="75" spans="2:25" x14ac:dyDescent="0.45">
      <c r="B75" s="271"/>
      <c r="C75" s="271" t="s">
        <v>2147</v>
      </c>
      <c r="I75" s="271"/>
      <c r="W75" s="269" t="str">
        <f t="shared" si="8"/>
        <v/>
      </c>
      <c r="X75" s="269" t="str">
        <f t="shared" si="9"/>
        <v/>
      </c>
      <c r="Y75" s="269" t="str">
        <f t="shared" si="10"/>
        <v/>
      </c>
    </row>
    <row r="76" spans="2:25" x14ac:dyDescent="0.45">
      <c r="B76" s="271"/>
      <c r="C76" s="269" t="s">
        <v>247</v>
      </c>
      <c r="D76" s="269" t="s">
        <v>248</v>
      </c>
      <c r="E76" s="269" t="s">
        <v>212</v>
      </c>
      <c r="F76" s="269" t="s">
        <v>268</v>
      </c>
      <c r="G76" s="269">
        <v>0</v>
      </c>
      <c r="H76" s="269" t="s">
        <v>268</v>
      </c>
      <c r="I76" s="271"/>
      <c r="W76" s="269" t="str">
        <f t="shared" si="8"/>
        <v/>
      </c>
      <c r="X76" s="269" t="str">
        <f t="shared" si="9"/>
        <v/>
      </c>
      <c r="Y76" s="269" t="str">
        <f t="shared" si="10"/>
        <v/>
      </c>
    </row>
    <row r="77" spans="2:25" x14ac:dyDescent="0.45">
      <c r="B77" s="271"/>
      <c r="C77" s="269" t="s">
        <v>253</v>
      </c>
      <c r="D77" s="269" t="s">
        <v>254</v>
      </c>
      <c r="E77" s="269" t="s">
        <v>185</v>
      </c>
      <c r="F77" s="269" t="s">
        <v>271</v>
      </c>
      <c r="G77" s="269" t="s">
        <v>1827</v>
      </c>
      <c r="H77" s="269" t="s">
        <v>271</v>
      </c>
      <c r="I77" s="271"/>
      <c r="W77" s="269" t="str">
        <f t="shared" si="8"/>
        <v/>
      </c>
      <c r="X77" s="269" t="str">
        <f t="shared" si="9"/>
        <v/>
      </c>
      <c r="Y77" s="269" t="str">
        <f t="shared" si="10"/>
        <v/>
      </c>
    </row>
    <row r="78" spans="2:25" x14ac:dyDescent="0.45">
      <c r="B78" s="271"/>
      <c r="C78" s="269" t="s">
        <v>259</v>
      </c>
      <c r="D78" s="269" t="s">
        <v>260</v>
      </c>
      <c r="E78" s="269" t="s">
        <v>212</v>
      </c>
      <c r="F78" s="269" t="s">
        <v>273</v>
      </c>
      <c r="G78" s="269" t="s">
        <v>1827</v>
      </c>
      <c r="H78" s="269" t="s">
        <v>273</v>
      </c>
      <c r="I78" s="271"/>
      <c r="W78" s="269" t="str">
        <f t="shared" si="8"/>
        <v/>
      </c>
      <c r="X78" s="269" t="str">
        <f t="shared" si="9"/>
        <v/>
      </c>
      <c r="Y78" s="269" t="str">
        <f t="shared" si="10"/>
        <v/>
      </c>
    </row>
    <row r="79" spans="2:25" x14ac:dyDescent="0.45">
      <c r="B79" s="271"/>
      <c r="C79" s="269" t="s">
        <v>261</v>
      </c>
      <c r="D79" s="269" t="s">
        <v>262</v>
      </c>
      <c r="E79" s="269" t="s">
        <v>212</v>
      </c>
      <c r="F79" s="269" t="s">
        <v>274</v>
      </c>
      <c r="G79" s="269" t="s">
        <v>1827</v>
      </c>
      <c r="H79" s="269" t="s">
        <v>274</v>
      </c>
      <c r="I79" s="271"/>
      <c r="W79" s="269" t="str">
        <f t="shared" si="8"/>
        <v/>
      </c>
      <c r="X79" s="269" t="str">
        <f t="shared" si="9"/>
        <v/>
      </c>
      <c r="Y79" s="269" t="str">
        <f t="shared" si="10"/>
        <v/>
      </c>
    </row>
    <row r="80" spans="2:25" x14ac:dyDescent="0.45">
      <c r="B80" s="271"/>
      <c r="C80" s="269" t="s">
        <v>293</v>
      </c>
      <c r="D80" s="269" t="s">
        <v>294</v>
      </c>
      <c r="E80" s="269" t="s">
        <v>212</v>
      </c>
      <c r="F80" s="269" t="s">
        <v>309</v>
      </c>
      <c r="G80" s="269" t="s">
        <v>1827</v>
      </c>
      <c r="H80" s="269" t="s">
        <v>309</v>
      </c>
      <c r="I80" s="271"/>
      <c r="W80" s="269" t="str">
        <f t="shared" si="8"/>
        <v/>
      </c>
      <c r="X80" s="269" t="str">
        <f t="shared" si="9"/>
        <v/>
      </c>
      <c r="Y80" s="269" t="str">
        <f t="shared" si="10"/>
        <v/>
      </c>
    </row>
    <row r="81" spans="1:25" x14ac:dyDescent="0.45">
      <c r="B81" s="271"/>
      <c r="C81" s="269" t="s">
        <v>295</v>
      </c>
      <c r="D81" s="269" t="s">
        <v>296</v>
      </c>
      <c r="E81" s="269" t="s">
        <v>185</v>
      </c>
      <c r="F81" s="269" t="s">
        <v>310</v>
      </c>
      <c r="G81" s="269" t="s">
        <v>1827</v>
      </c>
      <c r="H81" s="269" t="s">
        <v>310</v>
      </c>
      <c r="I81" s="271"/>
      <c r="W81" s="269" t="str">
        <f t="shared" ref="W81:W144" si="25">IF(O81="","",IF(O81=1,IF(I81=1,1,0),""))</f>
        <v/>
      </c>
      <c r="X81" s="269" t="str">
        <f t="shared" ref="X81:X144" si="26">IF(O81="","",IF(O81=1,IF(I81=2,1,0),""))</f>
        <v/>
      </c>
      <c r="Y81" s="269" t="str">
        <f t="shared" ref="Y81:Y144" si="27">IF(O81="","",IF(O81=1,IF(I81=3,1,0),""))</f>
        <v/>
      </c>
    </row>
    <row r="82" spans="1:25" x14ac:dyDescent="0.45">
      <c r="B82" s="271"/>
      <c r="C82" s="269" t="s">
        <v>277</v>
      </c>
      <c r="D82" s="269" t="s">
        <v>278</v>
      </c>
      <c r="E82" s="269" t="s">
        <v>184</v>
      </c>
      <c r="F82" s="269" t="s">
        <v>301</v>
      </c>
      <c r="G82" s="269" t="s">
        <v>1827</v>
      </c>
      <c r="H82" s="269" t="s">
        <v>301</v>
      </c>
      <c r="I82" s="271"/>
      <c r="W82" s="269" t="str">
        <f t="shared" si="25"/>
        <v/>
      </c>
      <c r="X82" s="269" t="str">
        <f t="shared" si="26"/>
        <v/>
      </c>
      <c r="Y82" s="269" t="str">
        <f t="shared" si="27"/>
        <v/>
      </c>
    </row>
    <row r="83" spans="1:25" x14ac:dyDescent="0.45">
      <c r="B83" s="271"/>
      <c r="C83" s="269" t="s">
        <v>287</v>
      </c>
      <c r="D83" s="269" t="s">
        <v>288</v>
      </c>
      <c r="E83" s="269" t="s">
        <v>184</v>
      </c>
      <c r="F83" s="269" t="s">
        <v>306</v>
      </c>
      <c r="G83" s="269" t="s">
        <v>1827</v>
      </c>
      <c r="H83" s="269" t="s">
        <v>306</v>
      </c>
      <c r="I83" s="271"/>
      <c r="W83" s="269" t="str">
        <f t="shared" si="25"/>
        <v/>
      </c>
      <c r="X83" s="269" t="str">
        <f t="shared" si="26"/>
        <v/>
      </c>
      <c r="Y83" s="269" t="str">
        <f t="shared" si="27"/>
        <v/>
      </c>
    </row>
    <row r="84" spans="1:25" x14ac:dyDescent="0.45">
      <c r="B84" s="271"/>
      <c r="C84" s="269" t="s">
        <v>291</v>
      </c>
      <c r="D84" s="269" t="s">
        <v>292</v>
      </c>
      <c r="E84" s="269" t="s">
        <v>184</v>
      </c>
      <c r="F84" s="269" t="s">
        <v>308</v>
      </c>
      <c r="G84" s="269" t="s">
        <v>1827</v>
      </c>
      <c r="H84" s="269" t="s">
        <v>308</v>
      </c>
      <c r="I84" s="271"/>
      <c r="W84" s="269" t="str">
        <f t="shared" si="25"/>
        <v/>
      </c>
      <c r="X84" s="269" t="str">
        <f t="shared" si="26"/>
        <v/>
      </c>
      <c r="Y84" s="269" t="str">
        <f t="shared" si="27"/>
        <v/>
      </c>
    </row>
    <row r="85" spans="1:25" x14ac:dyDescent="0.45">
      <c r="B85" s="271"/>
      <c r="C85" s="269" t="s">
        <v>325</v>
      </c>
      <c r="D85" s="269" t="s">
        <v>326</v>
      </c>
      <c r="E85" s="269" t="s">
        <v>212</v>
      </c>
      <c r="F85" s="269" t="s">
        <v>332</v>
      </c>
      <c r="G85" s="269" t="s">
        <v>1827</v>
      </c>
      <c r="H85" s="269" t="s">
        <v>332</v>
      </c>
      <c r="I85" s="271">
        <f t="shared" ref="I85:I89" si="28">IF(E85="Full paper",1,IF(E85="Extended Abstract",2,3))</f>
        <v>2</v>
      </c>
      <c r="W85" s="269" t="str">
        <f t="shared" si="25"/>
        <v/>
      </c>
      <c r="X85" s="269" t="str">
        <f t="shared" si="26"/>
        <v/>
      </c>
      <c r="Y85" s="269" t="str">
        <f t="shared" si="27"/>
        <v/>
      </c>
    </row>
    <row r="86" spans="1:25" x14ac:dyDescent="0.45">
      <c r="B86" s="271"/>
      <c r="C86" s="269" t="s">
        <v>313</v>
      </c>
      <c r="D86" s="269" t="s">
        <v>314</v>
      </c>
      <c r="E86" s="269" t="s">
        <v>184</v>
      </c>
      <c r="F86" s="269" t="s">
        <v>328</v>
      </c>
      <c r="G86" s="269" t="s">
        <v>1827</v>
      </c>
      <c r="H86" s="269" t="s">
        <v>328</v>
      </c>
      <c r="I86" s="271">
        <f t="shared" si="28"/>
        <v>3</v>
      </c>
      <c r="W86" s="269" t="str">
        <f t="shared" si="25"/>
        <v/>
      </c>
      <c r="X86" s="269" t="str">
        <f t="shared" si="26"/>
        <v/>
      </c>
      <c r="Y86" s="269" t="str">
        <f t="shared" si="27"/>
        <v/>
      </c>
    </row>
    <row r="87" spans="1:25" x14ac:dyDescent="0.45">
      <c r="B87" s="271"/>
      <c r="C87" s="269" t="s">
        <v>323</v>
      </c>
      <c r="D87" s="269" t="s">
        <v>324</v>
      </c>
      <c r="E87" s="269" t="s">
        <v>184</v>
      </c>
      <c r="F87" s="269" t="s">
        <v>331</v>
      </c>
      <c r="G87" s="269" t="s">
        <v>1827</v>
      </c>
      <c r="H87" s="269" t="s">
        <v>331</v>
      </c>
      <c r="I87" s="271">
        <f t="shared" si="28"/>
        <v>3</v>
      </c>
      <c r="W87" s="269" t="str">
        <f t="shared" si="25"/>
        <v/>
      </c>
      <c r="X87" s="269" t="str">
        <f t="shared" si="26"/>
        <v/>
      </c>
      <c r="Y87" s="269" t="str">
        <f t="shared" si="27"/>
        <v/>
      </c>
    </row>
    <row r="88" spans="1:25" x14ac:dyDescent="0.45">
      <c r="B88" s="271"/>
      <c r="C88" s="269" t="s">
        <v>255</v>
      </c>
      <c r="D88" s="269" t="s">
        <v>256</v>
      </c>
      <c r="E88" s="269" t="s">
        <v>184</v>
      </c>
      <c r="F88" s="269" t="s">
        <v>272</v>
      </c>
      <c r="G88" s="269" t="s">
        <v>1827</v>
      </c>
      <c r="H88" s="269" t="s">
        <v>272</v>
      </c>
      <c r="I88" s="271">
        <f t="shared" si="28"/>
        <v>3</v>
      </c>
      <c r="W88" s="269" t="str">
        <f t="shared" si="25"/>
        <v/>
      </c>
      <c r="X88" s="269" t="str">
        <f t="shared" si="26"/>
        <v/>
      </c>
      <c r="Y88" s="269" t="str">
        <f t="shared" si="27"/>
        <v/>
      </c>
    </row>
    <row r="89" spans="1:25" x14ac:dyDescent="0.45">
      <c r="B89" s="271"/>
      <c r="C89" s="269" t="s">
        <v>245</v>
      </c>
      <c r="D89" s="269" t="s">
        <v>246</v>
      </c>
      <c r="E89" s="269" t="s">
        <v>184</v>
      </c>
      <c r="F89" s="269" t="s">
        <v>267</v>
      </c>
      <c r="G89" s="269">
        <v>0</v>
      </c>
      <c r="H89" s="269" t="s">
        <v>267</v>
      </c>
      <c r="I89" s="271">
        <f t="shared" si="28"/>
        <v>3</v>
      </c>
      <c r="W89" s="269" t="str">
        <f t="shared" si="25"/>
        <v/>
      </c>
      <c r="X89" s="269" t="str">
        <f t="shared" si="26"/>
        <v/>
      </c>
      <c r="Y89" s="269" t="str">
        <f t="shared" si="27"/>
        <v/>
      </c>
    </row>
    <row r="90" spans="1:25" x14ac:dyDescent="0.45">
      <c r="B90" s="271"/>
      <c r="I90" s="271"/>
      <c r="W90" s="269" t="str">
        <f t="shared" si="25"/>
        <v/>
      </c>
      <c r="X90" s="269" t="str">
        <f t="shared" si="26"/>
        <v/>
      </c>
      <c r="Y90" s="269" t="str">
        <f t="shared" si="27"/>
        <v/>
      </c>
    </row>
    <row r="91" spans="1:25" x14ac:dyDescent="0.45">
      <c r="A91" s="269">
        <f>A62+1</f>
        <v>7</v>
      </c>
      <c r="B91" s="271"/>
      <c r="C91" s="269" t="s">
        <v>28</v>
      </c>
      <c r="J91" s="269" t="s">
        <v>71</v>
      </c>
      <c r="K91" s="269" t="s">
        <v>72</v>
      </c>
      <c r="L91" s="269" t="s">
        <v>73</v>
      </c>
      <c r="M91" s="269" t="s">
        <v>74</v>
      </c>
      <c r="W91" s="269" t="str">
        <f t="shared" si="25"/>
        <v/>
      </c>
      <c r="X91" s="269" t="str">
        <f t="shared" si="26"/>
        <v/>
      </c>
      <c r="Y91" s="269" t="str">
        <f t="shared" si="27"/>
        <v/>
      </c>
    </row>
    <row r="92" spans="1:25" x14ac:dyDescent="0.45">
      <c r="B92" s="271">
        <v>1</v>
      </c>
      <c r="C92" s="269" t="s">
        <v>333</v>
      </c>
      <c r="D92" s="269" t="s">
        <v>334</v>
      </c>
      <c r="E92" s="269" t="s">
        <v>212</v>
      </c>
      <c r="F92" s="269" t="s">
        <v>353</v>
      </c>
      <c r="G92" s="269" t="s">
        <v>1844</v>
      </c>
      <c r="H92" s="269" t="s">
        <v>353</v>
      </c>
      <c r="I92" s="271">
        <f t="shared" ref="I92:I102" si="29">IF(E92="Full paper",1,IF(E92="Extended Abstract",2,3))</f>
        <v>2</v>
      </c>
      <c r="O92" s="269">
        <f t="shared" si="19"/>
        <v>1</v>
      </c>
      <c r="W92" s="269">
        <f t="shared" si="25"/>
        <v>0</v>
      </c>
      <c r="X92" s="269">
        <f t="shared" si="26"/>
        <v>1</v>
      </c>
      <c r="Y92" s="269">
        <f t="shared" si="27"/>
        <v>0</v>
      </c>
    </row>
    <row r="93" spans="1:25" x14ac:dyDescent="0.45">
      <c r="B93" s="271">
        <f t="shared" ref="B93:B102" si="30">B92+1</f>
        <v>2</v>
      </c>
      <c r="C93" s="269" t="s">
        <v>335</v>
      </c>
      <c r="D93" s="269" t="s">
        <v>336</v>
      </c>
      <c r="E93" s="269" t="s">
        <v>185</v>
      </c>
      <c r="F93" s="269" t="s">
        <v>354</v>
      </c>
      <c r="G93" s="269" t="s">
        <v>1845</v>
      </c>
      <c r="H93" s="269" t="s">
        <v>354</v>
      </c>
      <c r="I93" s="271">
        <f t="shared" si="29"/>
        <v>1</v>
      </c>
      <c r="O93" s="269">
        <f t="shared" si="19"/>
        <v>1</v>
      </c>
      <c r="W93" s="269">
        <f t="shared" si="25"/>
        <v>1</v>
      </c>
      <c r="X93" s="269">
        <f t="shared" si="26"/>
        <v>0</v>
      </c>
      <c r="Y93" s="269">
        <f t="shared" si="27"/>
        <v>0</v>
      </c>
    </row>
    <row r="94" spans="1:25" x14ac:dyDescent="0.45">
      <c r="B94" s="271">
        <f t="shared" si="30"/>
        <v>3</v>
      </c>
      <c r="C94" s="269" t="s">
        <v>351</v>
      </c>
      <c r="D94" s="269" t="s">
        <v>352</v>
      </c>
      <c r="E94" s="269" t="s">
        <v>185</v>
      </c>
      <c r="F94" s="269" t="s">
        <v>361</v>
      </c>
      <c r="G94" s="269" t="s">
        <v>1846</v>
      </c>
      <c r="H94" s="269" t="s">
        <v>361</v>
      </c>
      <c r="I94" s="271">
        <f t="shared" si="29"/>
        <v>1</v>
      </c>
      <c r="O94" s="269">
        <f t="shared" si="19"/>
        <v>1</v>
      </c>
      <c r="W94" s="269">
        <f t="shared" si="25"/>
        <v>1</v>
      </c>
      <c r="X94" s="269">
        <f t="shared" si="26"/>
        <v>0</v>
      </c>
      <c r="Y94" s="269">
        <f t="shared" si="27"/>
        <v>0</v>
      </c>
    </row>
    <row r="95" spans="1:25" x14ac:dyDescent="0.45">
      <c r="B95" s="271">
        <f t="shared" si="30"/>
        <v>4</v>
      </c>
      <c r="C95" s="269" t="s">
        <v>349</v>
      </c>
      <c r="D95" s="269" t="s">
        <v>350</v>
      </c>
      <c r="E95" s="269" t="s">
        <v>184</v>
      </c>
      <c r="F95" s="269" t="s">
        <v>2090</v>
      </c>
      <c r="G95" s="269" t="s">
        <v>1848</v>
      </c>
      <c r="H95" s="269" t="s">
        <v>360</v>
      </c>
      <c r="I95" s="271">
        <f t="shared" si="29"/>
        <v>3</v>
      </c>
      <c r="O95" s="269">
        <f t="shared" si="19"/>
        <v>1</v>
      </c>
      <c r="W95" s="269">
        <f t="shared" si="25"/>
        <v>0</v>
      </c>
      <c r="X95" s="269">
        <f t="shared" si="26"/>
        <v>0</v>
      </c>
      <c r="Y95" s="269">
        <f t="shared" si="27"/>
        <v>1</v>
      </c>
    </row>
    <row r="96" spans="1:25" x14ac:dyDescent="0.45">
      <c r="B96" s="271">
        <f t="shared" si="30"/>
        <v>5</v>
      </c>
      <c r="C96" s="269" t="s">
        <v>341</v>
      </c>
      <c r="D96" s="269" t="s">
        <v>342</v>
      </c>
      <c r="E96" s="269" t="s">
        <v>184</v>
      </c>
      <c r="F96" s="269" t="s">
        <v>1713</v>
      </c>
      <c r="G96" s="269" t="s">
        <v>1847</v>
      </c>
      <c r="H96" s="269" t="s">
        <v>1713</v>
      </c>
      <c r="I96" s="271">
        <f t="shared" si="29"/>
        <v>3</v>
      </c>
      <c r="O96" s="269">
        <f t="shared" si="19"/>
        <v>1</v>
      </c>
      <c r="W96" s="269">
        <f t="shared" si="25"/>
        <v>0</v>
      </c>
      <c r="X96" s="269">
        <f t="shared" si="26"/>
        <v>0</v>
      </c>
      <c r="Y96" s="269">
        <f t="shared" si="27"/>
        <v>1</v>
      </c>
    </row>
    <row r="97" spans="1:25" x14ac:dyDescent="0.45">
      <c r="B97" s="271"/>
      <c r="I97" s="271">
        <f t="shared" si="29"/>
        <v>3</v>
      </c>
      <c r="O97" s="269">
        <f t="shared" si="19"/>
        <v>0</v>
      </c>
      <c r="W97" s="269" t="str">
        <f t="shared" si="25"/>
        <v/>
      </c>
      <c r="X97" s="269" t="str">
        <f t="shared" si="26"/>
        <v/>
      </c>
      <c r="Y97" s="269" t="str">
        <f t="shared" si="27"/>
        <v/>
      </c>
    </row>
    <row r="98" spans="1:25" x14ac:dyDescent="0.45">
      <c r="B98" s="271">
        <f>B96+1</f>
        <v>6</v>
      </c>
      <c r="C98" s="269">
        <v>0</v>
      </c>
      <c r="D98" s="269">
        <v>0</v>
      </c>
      <c r="E98" s="269">
        <v>0</v>
      </c>
      <c r="F98" s="269">
        <v>0</v>
      </c>
      <c r="G98" s="269">
        <v>0</v>
      </c>
      <c r="H98" s="269">
        <v>0</v>
      </c>
      <c r="I98" s="271">
        <f t="shared" si="29"/>
        <v>3</v>
      </c>
      <c r="O98" s="269">
        <f t="shared" si="19"/>
        <v>0</v>
      </c>
      <c r="W98" s="269" t="str">
        <f t="shared" si="25"/>
        <v/>
      </c>
      <c r="X98" s="269" t="str">
        <f t="shared" si="26"/>
        <v/>
      </c>
      <c r="Y98" s="269" t="str">
        <f t="shared" si="27"/>
        <v/>
      </c>
    </row>
    <row r="99" spans="1:25" x14ac:dyDescent="0.45">
      <c r="B99" s="271">
        <f t="shared" si="30"/>
        <v>7</v>
      </c>
      <c r="C99" s="269">
        <v>0</v>
      </c>
      <c r="D99" s="269">
        <v>0</v>
      </c>
      <c r="E99" s="269">
        <v>0</v>
      </c>
      <c r="F99" s="269">
        <v>0</v>
      </c>
      <c r="G99" s="269">
        <v>0</v>
      </c>
      <c r="H99" s="269">
        <v>0</v>
      </c>
      <c r="I99" s="271">
        <f t="shared" si="29"/>
        <v>3</v>
      </c>
      <c r="O99" s="269">
        <f t="shared" si="19"/>
        <v>0</v>
      </c>
      <c r="W99" s="269" t="str">
        <f t="shared" si="25"/>
        <v/>
      </c>
      <c r="X99" s="269" t="str">
        <f t="shared" si="26"/>
        <v/>
      </c>
      <c r="Y99" s="269" t="str">
        <f t="shared" si="27"/>
        <v/>
      </c>
    </row>
    <row r="100" spans="1:25" x14ac:dyDescent="0.45">
      <c r="B100" s="271">
        <f t="shared" si="30"/>
        <v>8</v>
      </c>
      <c r="C100" s="269">
        <v>0</v>
      </c>
      <c r="D100" s="269">
        <v>0</v>
      </c>
      <c r="E100" s="269">
        <v>0</v>
      </c>
      <c r="F100" s="269">
        <v>0</v>
      </c>
      <c r="G100" s="269">
        <v>0</v>
      </c>
      <c r="H100" s="269">
        <v>0</v>
      </c>
      <c r="I100" s="271">
        <f t="shared" si="29"/>
        <v>3</v>
      </c>
      <c r="O100" s="269">
        <f t="shared" si="19"/>
        <v>0</v>
      </c>
      <c r="W100" s="269" t="str">
        <f t="shared" si="25"/>
        <v/>
      </c>
      <c r="X100" s="269" t="str">
        <f t="shared" si="26"/>
        <v/>
      </c>
      <c r="Y100" s="269" t="str">
        <f t="shared" si="27"/>
        <v/>
      </c>
    </row>
    <row r="101" spans="1:25" x14ac:dyDescent="0.45">
      <c r="B101" s="271">
        <f t="shared" si="30"/>
        <v>9</v>
      </c>
      <c r="C101" s="269">
        <v>0</v>
      </c>
      <c r="D101" s="269">
        <v>0</v>
      </c>
      <c r="E101" s="269">
        <v>0</v>
      </c>
      <c r="F101" s="269">
        <v>0</v>
      </c>
      <c r="G101" s="269">
        <v>0</v>
      </c>
      <c r="H101" s="269">
        <v>0</v>
      </c>
      <c r="I101" s="271">
        <f t="shared" si="29"/>
        <v>3</v>
      </c>
      <c r="O101" s="269">
        <f t="shared" si="19"/>
        <v>0</v>
      </c>
      <c r="W101" s="269" t="str">
        <f t="shared" si="25"/>
        <v/>
      </c>
      <c r="X101" s="269" t="str">
        <f t="shared" si="26"/>
        <v/>
      </c>
      <c r="Y101" s="269" t="str">
        <f t="shared" si="27"/>
        <v/>
      </c>
    </row>
    <row r="102" spans="1:25" x14ac:dyDescent="0.45">
      <c r="B102" s="271">
        <f t="shared" si="30"/>
        <v>10</v>
      </c>
      <c r="C102" s="269">
        <v>0</v>
      </c>
      <c r="D102" s="269">
        <v>0</v>
      </c>
      <c r="E102" s="269">
        <v>0</v>
      </c>
      <c r="F102" s="269">
        <v>0</v>
      </c>
      <c r="G102" s="269">
        <v>0</v>
      </c>
      <c r="H102" s="269">
        <v>0</v>
      </c>
      <c r="I102" s="271">
        <f t="shared" si="29"/>
        <v>3</v>
      </c>
      <c r="O102" s="269">
        <f t="shared" si="19"/>
        <v>0</v>
      </c>
      <c r="W102" s="269" t="str">
        <f t="shared" si="25"/>
        <v/>
      </c>
      <c r="X102" s="269" t="str">
        <f t="shared" si="26"/>
        <v/>
      </c>
      <c r="Y102" s="269" t="str">
        <f t="shared" si="27"/>
        <v/>
      </c>
    </row>
    <row r="103" spans="1:25" x14ac:dyDescent="0.45">
      <c r="B103" s="271"/>
      <c r="C103" s="271"/>
      <c r="D103" s="271"/>
      <c r="E103" s="271"/>
      <c r="F103" s="271"/>
      <c r="G103" s="271"/>
      <c r="H103" s="271"/>
      <c r="I103" s="271"/>
      <c r="W103" s="269" t="str">
        <f t="shared" si="25"/>
        <v/>
      </c>
      <c r="X103" s="269" t="str">
        <f t="shared" si="26"/>
        <v/>
      </c>
      <c r="Y103" s="269" t="str">
        <f t="shared" si="27"/>
        <v/>
      </c>
    </row>
    <row r="104" spans="1:25" x14ac:dyDescent="0.45">
      <c r="B104" s="271"/>
      <c r="C104" s="271" t="s">
        <v>2166</v>
      </c>
      <c r="D104" s="271"/>
      <c r="E104" s="271"/>
      <c r="F104" s="271"/>
      <c r="G104" s="271"/>
      <c r="H104" s="271"/>
      <c r="I104" s="271"/>
      <c r="W104" s="269" t="str">
        <f t="shared" si="25"/>
        <v/>
      </c>
      <c r="X104" s="269" t="str">
        <f t="shared" si="26"/>
        <v/>
      </c>
      <c r="Y104" s="269" t="str">
        <f t="shared" si="27"/>
        <v/>
      </c>
    </row>
    <row r="105" spans="1:25" x14ac:dyDescent="0.45">
      <c r="B105" s="271"/>
      <c r="C105" s="269" t="s">
        <v>339</v>
      </c>
      <c r="D105" s="269" t="s">
        <v>340</v>
      </c>
      <c r="E105" s="269" t="s">
        <v>185</v>
      </c>
      <c r="F105" s="269" t="s">
        <v>356</v>
      </c>
      <c r="G105" s="269" t="s">
        <v>1827</v>
      </c>
      <c r="H105" s="269" t="s">
        <v>356</v>
      </c>
      <c r="I105" s="271"/>
      <c r="W105" s="269" t="str">
        <f t="shared" si="25"/>
        <v/>
      </c>
      <c r="X105" s="269" t="str">
        <f t="shared" si="26"/>
        <v/>
      </c>
      <c r="Y105" s="269" t="str">
        <f t="shared" si="27"/>
        <v/>
      </c>
    </row>
    <row r="106" spans="1:25" x14ac:dyDescent="0.45">
      <c r="B106" s="271"/>
      <c r="C106" s="269" t="s">
        <v>337</v>
      </c>
      <c r="D106" s="269" t="s">
        <v>338</v>
      </c>
      <c r="E106" s="269" t="s">
        <v>184</v>
      </c>
      <c r="F106" s="269" t="s">
        <v>355</v>
      </c>
      <c r="G106" s="269" t="s">
        <v>1827</v>
      </c>
      <c r="H106" s="269" t="s">
        <v>355</v>
      </c>
      <c r="I106" s="271"/>
      <c r="W106" s="269" t="str">
        <f t="shared" si="25"/>
        <v/>
      </c>
      <c r="X106" s="269" t="str">
        <f t="shared" si="26"/>
        <v/>
      </c>
      <c r="Y106" s="269" t="str">
        <f t="shared" si="27"/>
        <v/>
      </c>
    </row>
    <row r="107" spans="1:25" x14ac:dyDescent="0.45">
      <c r="B107" s="271"/>
      <c r="C107" s="269" t="s">
        <v>343</v>
      </c>
      <c r="D107" s="269" t="s">
        <v>344</v>
      </c>
      <c r="E107" s="269" t="s">
        <v>184</v>
      </c>
      <c r="F107" s="269" t="s">
        <v>358</v>
      </c>
      <c r="G107" s="269" t="s">
        <v>1827</v>
      </c>
      <c r="H107" s="269" t="s">
        <v>358</v>
      </c>
      <c r="I107" s="271"/>
      <c r="W107" s="269" t="str">
        <f t="shared" si="25"/>
        <v/>
      </c>
      <c r="X107" s="269" t="str">
        <f t="shared" si="26"/>
        <v/>
      </c>
      <c r="Y107" s="269" t="str">
        <f t="shared" si="27"/>
        <v/>
      </c>
    </row>
    <row r="108" spans="1:25" x14ac:dyDescent="0.45">
      <c r="B108" s="271"/>
      <c r="C108" s="269" t="s">
        <v>345</v>
      </c>
      <c r="D108" s="269" t="s">
        <v>346</v>
      </c>
      <c r="E108" s="269" t="s">
        <v>184</v>
      </c>
      <c r="F108" s="269" t="s">
        <v>301</v>
      </c>
      <c r="G108" s="269" t="s">
        <v>1827</v>
      </c>
      <c r="H108" s="269" t="s">
        <v>301</v>
      </c>
      <c r="I108" s="271"/>
      <c r="W108" s="269" t="str">
        <f t="shared" si="25"/>
        <v/>
      </c>
      <c r="X108" s="269" t="str">
        <f t="shared" si="26"/>
        <v/>
      </c>
      <c r="Y108" s="269" t="str">
        <f t="shared" si="27"/>
        <v/>
      </c>
    </row>
    <row r="109" spans="1:25" x14ac:dyDescent="0.45">
      <c r="B109" s="271"/>
      <c r="C109" s="269" t="s">
        <v>347</v>
      </c>
      <c r="D109" s="269" t="s">
        <v>348</v>
      </c>
      <c r="E109" s="269" t="s">
        <v>184</v>
      </c>
      <c r="F109" s="269" t="s">
        <v>359</v>
      </c>
      <c r="G109" s="269" t="s">
        <v>1827</v>
      </c>
      <c r="H109" s="269" t="s">
        <v>359</v>
      </c>
      <c r="I109" s="271"/>
      <c r="W109" s="269" t="str">
        <f t="shared" si="25"/>
        <v/>
      </c>
      <c r="X109" s="269" t="str">
        <f t="shared" si="26"/>
        <v/>
      </c>
      <c r="Y109" s="269" t="str">
        <f t="shared" si="27"/>
        <v/>
      </c>
    </row>
    <row r="110" spans="1:25" x14ac:dyDescent="0.45">
      <c r="B110" s="271"/>
      <c r="C110" s="269" t="s">
        <v>349</v>
      </c>
      <c r="D110" s="269" t="s">
        <v>350</v>
      </c>
      <c r="E110" s="269" t="s">
        <v>184</v>
      </c>
      <c r="F110" s="269" t="s">
        <v>2090</v>
      </c>
      <c r="G110" s="269" t="s">
        <v>1848</v>
      </c>
      <c r="H110" s="269" t="s">
        <v>360</v>
      </c>
      <c r="I110" s="271"/>
      <c r="W110" s="269" t="str">
        <f t="shared" si="25"/>
        <v/>
      </c>
      <c r="X110" s="269" t="str">
        <f t="shared" si="26"/>
        <v/>
      </c>
      <c r="Y110" s="269" t="str">
        <f t="shared" si="27"/>
        <v/>
      </c>
    </row>
    <row r="111" spans="1:25" x14ac:dyDescent="0.45">
      <c r="B111" s="271"/>
      <c r="I111" s="271"/>
      <c r="W111" s="269" t="str">
        <f t="shared" si="25"/>
        <v/>
      </c>
      <c r="X111" s="269" t="str">
        <f t="shared" si="26"/>
        <v/>
      </c>
      <c r="Y111" s="269" t="str">
        <f t="shared" si="27"/>
        <v/>
      </c>
    </row>
    <row r="112" spans="1:25" x14ac:dyDescent="0.45">
      <c r="A112" s="269">
        <f>A91+1</f>
        <v>8</v>
      </c>
      <c r="B112" s="271"/>
      <c r="C112" s="269" t="s">
        <v>1696</v>
      </c>
      <c r="J112" s="269" t="s">
        <v>131</v>
      </c>
      <c r="K112" s="269" t="s">
        <v>132</v>
      </c>
      <c r="L112" s="269" t="s">
        <v>133</v>
      </c>
      <c r="M112" s="269" t="s">
        <v>134</v>
      </c>
      <c r="W112" s="269" t="str">
        <f t="shared" si="25"/>
        <v/>
      </c>
      <c r="X112" s="269" t="str">
        <f t="shared" si="26"/>
        <v/>
      </c>
      <c r="Y112" s="269" t="str">
        <f t="shared" si="27"/>
        <v/>
      </c>
    </row>
    <row r="113" spans="1:25" x14ac:dyDescent="0.45">
      <c r="B113" s="271">
        <v>1</v>
      </c>
      <c r="C113" s="269" t="s">
        <v>362</v>
      </c>
      <c r="D113" s="269" t="s">
        <v>363</v>
      </c>
      <c r="E113" s="269" t="s">
        <v>185</v>
      </c>
      <c r="F113" s="269" t="s">
        <v>2092</v>
      </c>
      <c r="G113" s="269" t="s">
        <v>1849</v>
      </c>
      <c r="H113" s="269" t="s">
        <v>382</v>
      </c>
      <c r="I113" s="271">
        <f t="shared" ref="I113:I124" si="31">IF(E113="Full paper",1,IF(E113="Extended Abstract",2,3))</f>
        <v>1</v>
      </c>
      <c r="N113" s="269" t="s">
        <v>2199</v>
      </c>
      <c r="O113" s="269">
        <f t="shared" si="19"/>
        <v>1</v>
      </c>
      <c r="W113" s="269">
        <f t="shared" si="25"/>
        <v>1</v>
      </c>
      <c r="X113" s="269">
        <f t="shared" si="26"/>
        <v>0</v>
      </c>
      <c r="Y113" s="269">
        <f t="shared" si="27"/>
        <v>0</v>
      </c>
    </row>
    <row r="114" spans="1:25" x14ac:dyDescent="0.45">
      <c r="B114" s="271">
        <f t="shared" ref="B114:B123" si="32">B113+1</f>
        <v>2</v>
      </c>
      <c r="C114" s="269" t="s">
        <v>400</v>
      </c>
      <c r="D114" s="269" t="s">
        <v>401</v>
      </c>
      <c r="E114" s="269" t="s">
        <v>212</v>
      </c>
      <c r="F114" s="269" t="s">
        <v>412</v>
      </c>
      <c r="G114" s="269" t="s">
        <v>1860</v>
      </c>
      <c r="H114" s="269" t="s">
        <v>412</v>
      </c>
      <c r="I114" s="271">
        <f t="shared" si="31"/>
        <v>2</v>
      </c>
      <c r="N114" s="269" t="s">
        <v>2199</v>
      </c>
      <c r="O114" s="269">
        <f t="shared" si="19"/>
        <v>1</v>
      </c>
      <c r="W114" s="269">
        <f t="shared" si="25"/>
        <v>0</v>
      </c>
      <c r="X114" s="269">
        <f t="shared" si="26"/>
        <v>1</v>
      </c>
      <c r="Y114" s="269">
        <f t="shared" si="27"/>
        <v>0</v>
      </c>
    </row>
    <row r="115" spans="1:25" x14ac:dyDescent="0.45">
      <c r="B115" s="271">
        <f t="shared" si="32"/>
        <v>3</v>
      </c>
      <c r="C115" s="269" t="s">
        <v>366</v>
      </c>
      <c r="D115" s="269" t="s">
        <v>367</v>
      </c>
      <c r="E115" s="269" t="s">
        <v>185</v>
      </c>
      <c r="F115" s="269" t="s">
        <v>384</v>
      </c>
      <c r="G115" s="269" t="s">
        <v>1850</v>
      </c>
      <c r="H115" s="269" t="s">
        <v>384</v>
      </c>
      <c r="I115" s="271">
        <f t="shared" si="31"/>
        <v>1</v>
      </c>
      <c r="N115" s="269" t="s">
        <v>2199</v>
      </c>
      <c r="O115" s="269">
        <f t="shared" si="19"/>
        <v>1</v>
      </c>
      <c r="W115" s="269">
        <f t="shared" si="25"/>
        <v>1</v>
      </c>
      <c r="X115" s="269">
        <f t="shared" si="26"/>
        <v>0</v>
      </c>
      <c r="Y115" s="269">
        <f t="shared" si="27"/>
        <v>0</v>
      </c>
    </row>
    <row r="116" spans="1:25" x14ac:dyDescent="0.45">
      <c r="B116" s="271">
        <f t="shared" si="32"/>
        <v>4</v>
      </c>
      <c r="C116" s="269" t="s">
        <v>370</v>
      </c>
      <c r="D116" s="269" t="s">
        <v>371</v>
      </c>
      <c r="E116" s="269" t="s">
        <v>185</v>
      </c>
      <c r="F116" s="269" t="s">
        <v>386</v>
      </c>
      <c r="G116" s="269" t="s">
        <v>1851</v>
      </c>
      <c r="H116" s="269" t="s">
        <v>386</v>
      </c>
      <c r="I116" s="271">
        <f t="shared" si="31"/>
        <v>1</v>
      </c>
      <c r="N116" s="269" t="s">
        <v>2199</v>
      </c>
      <c r="O116" s="269">
        <f t="shared" si="19"/>
        <v>1</v>
      </c>
      <c r="W116" s="269">
        <f t="shared" si="25"/>
        <v>1</v>
      </c>
      <c r="X116" s="269">
        <f t="shared" si="26"/>
        <v>0</v>
      </c>
      <c r="Y116" s="269">
        <f t="shared" si="27"/>
        <v>0</v>
      </c>
    </row>
    <row r="117" spans="1:25" x14ac:dyDescent="0.45">
      <c r="B117" s="271">
        <f t="shared" si="32"/>
        <v>5</v>
      </c>
      <c r="C117" s="269" t="s">
        <v>372</v>
      </c>
      <c r="D117" s="269" t="s">
        <v>373</v>
      </c>
      <c r="E117" s="269" t="s">
        <v>185</v>
      </c>
      <c r="F117" s="269" t="s">
        <v>387</v>
      </c>
      <c r="G117" s="269" t="s">
        <v>1852</v>
      </c>
      <c r="H117" s="269" t="s">
        <v>387</v>
      </c>
      <c r="I117" s="271">
        <f t="shared" si="31"/>
        <v>1</v>
      </c>
      <c r="N117" s="269" t="s">
        <v>2199</v>
      </c>
      <c r="O117" s="269">
        <f t="shared" si="19"/>
        <v>1</v>
      </c>
      <c r="W117" s="269">
        <f t="shared" si="25"/>
        <v>1</v>
      </c>
      <c r="X117" s="269">
        <f t="shared" si="26"/>
        <v>0</v>
      </c>
      <c r="Y117" s="269">
        <f t="shared" si="27"/>
        <v>0</v>
      </c>
    </row>
    <row r="118" spans="1:25" x14ac:dyDescent="0.45">
      <c r="B118" s="271"/>
      <c r="I118" s="271"/>
      <c r="O118" s="269">
        <f t="shared" si="19"/>
        <v>0</v>
      </c>
      <c r="W118" s="269" t="str">
        <f t="shared" si="25"/>
        <v/>
      </c>
      <c r="X118" s="269" t="str">
        <f t="shared" si="26"/>
        <v/>
      </c>
      <c r="Y118" s="269" t="str">
        <f t="shared" si="27"/>
        <v/>
      </c>
    </row>
    <row r="119" spans="1:25" x14ac:dyDescent="0.45">
      <c r="B119" s="271">
        <f>B117+1</f>
        <v>6</v>
      </c>
      <c r="C119" s="269" t="s">
        <v>374</v>
      </c>
      <c r="D119" s="269" t="s">
        <v>375</v>
      </c>
      <c r="E119" s="269" t="s">
        <v>185</v>
      </c>
      <c r="F119" s="269" t="s">
        <v>388</v>
      </c>
      <c r="G119" s="269" t="s">
        <v>1853</v>
      </c>
      <c r="H119" s="269" t="s">
        <v>388</v>
      </c>
      <c r="I119" s="271">
        <f t="shared" si="31"/>
        <v>1</v>
      </c>
      <c r="N119" s="269" t="s">
        <v>1651</v>
      </c>
      <c r="O119" s="269">
        <f t="shared" si="19"/>
        <v>1</v>
      </c>
      <c r="W119" s="269">
        <f t="shared" si="25"/>
        <v>1</v>
      </c>
      <c r="X119" s="269">
        <f t="shared" si="26"/>
        <v>0</v>
      </c>
      <c r="Y119" s="269">
        <f t="shared" si="27"/>
        <v>0</v>
      </c>
    </row>
    <row r="120" spans="1:25" x14ac:dyDescent="0.45">
      <c r="B120" s="271">
        <f t="shared" si="32"/>
        <v>7</v>
      </c>
      <c r="C120" s="269" t="s">
        <v>404</v>
      </c>
      <c r="D120" s="269" t="s">
        <v>405</v>
      </c>
      <c r="E120" s="269" t="s">
        <v>185</v>
      </c>
      <c r="F120" s="269" t="s">
        <v>414</v>
      </c>
      <c r="G120" s="269" t="s">
        <v>1859</v>
      </c>
      <c r="I120" s="271">
        <f t="shared" si="31"/>
        <v>1</v>
      </c>
      <c r="N120" s="269" t="s">
        <v>1651</v>
      </c>
      <c r="O120" s="269">
        <f t="shared" si="19"/>
        <v>1</v>
      </c>
      <c r="W120" s="269">
        <f t="shared" si="25"/>
        <v>1</v>
      </c>
      <c r="X120" s="269">
        <f t="shared" si="26"/>
        <v>0</v>
      </c>
      <c r="Y120" s="269">
        <f t="shared" si="27"/>
        <v>0</v>
      </c>
    </row>
    <row r="121" spans="1:25" x14ac:dyDescent="0.45">
      <c r="B121" s="271">
        <f t="shared" si="32"/>
        <v>8</v>
      </c>
      <c r="C121" s="269" t="s">
        <v>426</v>
      </c>
      <c r="D121" s="269" t="s">
        <v>427</v>
      </c>
      <c r="E121" s="269" t="s">
        <v>184</v>
      </c>
      <c r="F121" s="269" t="s">
        <v>303</v>
      </c>
      <c r="G121" s="269" t="s">
        <v>303</v>
      </c>
      <c r="H121" s="269" t="s">
        <v>303</v>
      </c>
      <c r="I121" s="271">
        <f t="shared" si="31"/>
        <v>3</v>
      </c>
      <c r="N121" s="269" t="s">
        <v>1651</v>
      </c>
      <c r="O121" s="269">
        <f t="shared" si="19"/>
        <v>1</v>
      </c>
      <c r="W121" s="269">
        <f t="shared" si="25"/>
        <v>0</v>
      </c>
      <c r="X121" s="269">
        <f t="shared" si="26"/>
        <v>0</v>
      </c>
      <c r="Y121" s="269">
        <f t="shared" si="27"/>
        <v>1</v>
      </c>
    </row>
    <row r="122" spans="1:25" x14ac:dyDescent="0.45">
      <c r="B122" s="271">
        <f t="shared" si="32"/>
        <v>9</v>
      </c>
      <c r="C122" s="269" t="s">
        <v>418</v>
      </c>
      <c r="D122" s="269" t="s">
        <v>419</v>
      </c>
      <c r="E122" s="269" t="s">
        <v>212</v>
      </c>
      <c r="F122" s="269" t="s">
        <v>433</v>
      </c>
      <c r="G122" s="269" t="s">
        <v>1863</v>
      </c>
      <c r="H122" s="269" t="s">
        <v>433</v>
      </c>
      <c r="I122" s="271">
        <f t="shared" si="31"/>
        <v>2</v>
      </c>
      <c r="N122" s="269" t="s">
        <v>1651</v>
      </c>
      <c r="O122" s="269">
        <f t="shared" si="19"/>
        <v>1</v>
      </c>
      <c r="W122" s="269">
        <f t="shared" si="25"/>
        <v>0</v>
      </c>
      <c r="X122" s="269">
        <f t="shared" si="26"/>
        <v>1</v>
      </c>
      <c r="Y122" s="269">
        <f t="shared" si="27"/>
        <v>0</v>
      </c>
    </row>
    <row r="123" spans="1:25" x14ac:dyDescent="0.45">
      <c r="B123" s="271">
        <f t="shared" si="32"/>
        <v>10</v>
      </c>
      <c r="C123" s="269">
        <v>0</v>
      </c>
      <c r="D123" s="269">
        <v>0</v>
      </c>
      <c r="E123" s="269">
        <v>0</v>
      </c>
      <c r="F123" s="269">
        <v>0</v>
      </c>
      <c r="G123" s="269">
        <v>0</v>
      </c>
      <c r="H123" s="269">
        <v>0</v>
      </c>
      <c r="I123" s="271">
        <f t="shared" si="31"/>
        <v>3</v>
      </c>
      <c r="N123" s="269" t="s">
        <v>1651</v>
      </c>
      <c r="O123" s="269">
        <f t="shared" si="19"/>
        <v>0</v>
      </c>
      <c r="W123" s="269" t="str">
        <f t="shared" si="25"/>
        <v/>
      </c>
      <c r="X123" s="269" t="str">
        <f t="shared" si="26"/>
        <v/>
      </c>
      <c r="Y123" s="269" t="str">
        <f t="shared" si="27"/>
        <v/>
      </c>
    </row>
    <row r="124" spans="1:25" x14ac:dyDescent="0.45">
      <c r="B124" s="271"/>
      <c r="I124" s="271">
        <f t="shared" si="31"/>
        <v>3</v>
      </c>
      <c r="O124" s="269">
        <f t="shared" si="19"/>
        <v>0</v>
      </c>
      <c r="W124" s="269" t="str">
        <f t="shared" si="25"/>
        <v/>
      </c>
      <c r="X124" s="269" t="str">
        <f t="shared" si="26"/>
        <v/>
      </c>
      <c r="Y124" s="269" t="str">
        <f t="shared" si="27"/>
        <v/>
      </c>
    </row>
    <row r="125" spans="1:25" x14ac:dyDescent="0.45">
      <c r="A125" s="269">
        <f>A112+1</f>
        <v>9</v>
      </c>
      <c r="B125" s="271"/>
      <c r="C125" s="269" t="s">
        <v>1697</v>
      </c>
      <c r="I125" s="271"/>
      <c r="J125" s="269" t="s">
        <v>98</v>
      </c>
      <c r="K125" s="269" t="s">
        <v>135</v>
      </c>
      <c r="L125" s="269" t="s">
        <v>67</v>
      </c>
      <c r="M125" s="269" t="s">
        <v>68</v>
      </c>
      <c r="W125" s="269" t="str">
        <f t="shared" si="25"/>
        <v/>
      </c>
      <c r="X125" s="269" t="str">
        <f t="shared" si="26"/>
        <v/>
      </c>
      <c r="Y125" s="269" t="str">
        <f t="shared" si="27"/>
        <v/>
      </c>
    </row>
    <row r="126" spans="1:25" x14ac:dyDescent="0.45">
      <c r="A126" s="269" t="s">
        <v>2146</v>
      </c>
      <c r="B126" s="271">
        <v>1</v>
      </c>
      <c r="C126" s="269">
        <v>0</v>
      </c>
      <c r="D126" s="269">
        <v>0</v>
      </c>
      <c r="E126" s="269">
        <v>0</v>
      </c>
      <c r="F126" s="269">
        <v>0</v>
      </c>
      <c r="G126" s="269">
        <v>0</v>
      </c>
      <c r="H126" s="269">
        <v>0</v>
      </c>
      <c r="I126" s="271">
        <f t="shared" ref="I126:I179" si="33">IF(E126="Full paper",1,IF(E126="Extended Abstract",2,3))</f>
        <v>3</v>
      </c>
      <c r="W126" s="269" t="str">
        <f t="shared" si="25"/>
        <v/>
      </c>
      <c r="X126" s="269" t="str">
        <f t="shared" si="26"/>
        <v/>
      </c>
      <c r="Y126" s="269" t="str">
        <f t="shared" si="27"/>
        <v/>
      </c>
    </row>
    <row r="127" spans="1:25" x14ac:dyDescent="0.45">
      <c r="A127" s="269" t="s">
        <v>2146</v>
      </c>
      <c r="B127" s="271">
        <f t="shared" ref="B127:B137" si="34">B126+1</f>
        <v>2</v>
      </c>
      <c r="C127" s="269" t="s">
        <v>392</v>
      </c>
      <c r="D127" s="269" t="s">
        <v>393</v>
      </c>
      <c r="E127" s="269" t="s">
        <v>185</v>
      </c>
      <c r="F127" s="269" t="s">
        <v>408</v>
      </c>
      <c r="G127" s="269" t="s">
        <v>1857</v>
      </c>
      <c r="H127" s="269" t="s">
        <v>408</v>
      </c>
      <c r="I127" s="271">
        <f t="shared" ref="I127:I128" si="35">IF(E127="Full paper",1,IF(E127="Extended Abstract",2,3))</f>
        <v>1</v>
      </c>
      <c r="N127" s="269">
        <v>1</v>
      </c>
      <c r="O127" s="269">
        <f t="shared" si="19"/>
        <v>1</v>
      </c>
      <c r="W127" s="269">
        <f t="shared" si="25"/>
        <v>1</v>
      </c>
      <c r="X127" s="269">
        <f t="shared" si="26"/>
        <v>0</v>
      </c>
      <c r="Y127" s="269">
        <f t="shared" si="27"/>
        <v>0</v>
      </c>
    </row>
    <row r="128" spans="1:25" x14ac:dyDescent="0.45">
      <c r="A128" s="269" t="s">
        <v>2146</v>
      </c>
      <c r="B128" s="271">
        <f t="shared" si="34"/>
        <v>3</v>
      </c>
      <c r="C128" s="269" t="s">
        <v>394</v>
      </c>
      <c r="D128" s="269" t="s">
        <v>395</v>
      </c>
      <c r="E128" s="269" t="s">
        <v>185</v>
      </c>
      <c r="F128" s="269" t="s">
        <v>1738</v>
      </c>
      <c r="G128" s="269" t="s">
        <v>1858</v>
      </c>
      <c r="H128" s="269" t="s">
        <v>1738</v>
      </c>
      <c r="I128" s="271">
        <f t="shared" si="35"/>
        <v>1</v>
      </c>
      <c r="O128" s="269">
        <f t="shared" si="19"/>
        <v>1</v>
      </c>
      <c r="W128" s="269">
        <f t="shared" si="25"/>
        <v>1</v>
      </c>
      <c r="X128" s="269">
        <f t="shared" si="26"/>
        <v>0</v>
      </c>
      <c r="Y128" s="269">
        <f t="shared" si="27"/>
        <v>0</v>
      </c>
    </row>
    <row r="129" spans="1:25" x14ac:dyDescent="0.45">
      <c r="A129" s="269" t="s">
        <v>2146</v>
      </c>
      <c r="B129" s="271">
        <f t="shared" si="34"/>
        <v>4</v>
      </c>
      <c r="I129" s="271">
        <v>1</v>
      </c>
      <c r="O129" s="269">
        <f t="shared" si="19"/>
        <v>0</v>
      </c>
      <c r="W129" s="269" t="str">
        <f t="shared" si="25"/>
        <v/>
      </c>
      <c r="X129" s="269" t="str">
        <f t="shared" si="26"/>
        <v/>
      </c>
      <c r="Y129" s="269" t="str">
        <f t="shared" si="27"/>
        <v/>
      </c>
    </row>
    <row r="130" spans="1:25" x14ac:dyDescent="0.45">
      <c r="B130" s="271">
        <f t="shared" si="34"/>
        <v>5</v>
      </c>
      <c r="I130" s="271"/>
      <c r="O130" s="269">
        <f t="shared" si="19"/>
        <v>0</v>
      </c>
      <c r="W130" s="269" t="str">
        <f t="shared" si="25"/>
        <v/>
      </c>
      <c r="X130" s="269" t="str">
        <f t="shared" si="26"/>
        <v/>
      </c>
      <c r="Y130" s="269" t="str">
        <f t="shared" si="27"/>
        <v/>
      </c>
    </row>
    <row r="131" spans="1:25" x14ac:dyDescent="0.45">
      <c r="B131" s="271">
        <f t="shared" si="34"/>
        <v>6</v>
      </c>
      <c r="I131" s="271"/>
      <c r="O131" s="269">
        <f t="shared" si="19"/>
        <v>0</v>
      </c>
      <c r="W131" s="269" t="str">
        <f t="shared" si="25"/>
        <v/>
      </c>
      <c r="X131" s="269" t="str">
        <f t="shared" si="26"/>
        <v/>
      </c>
      <c r="Y131" s="269" t="str">
        <f t="shared" si="27"/>
        <v/>
      </c>
    </row>
    <row r="132" spans="1:25" x14ac:dyDescent="0.45">
      <c r="B132" s="271">
        <f t="shared" si="34"/>
        <v>7</v>
      </c>
      <c r="I132" s="271"/>
      <c r="W132" s="269" t="str">
        <f t="shared" si="25"/>
        <v/>
      </c>
      <c r="X132" s="269" t="str">
        <f t="shared" si="26"/>
        <v/>
      </c>
      <c r="Y132" s="269" t="str">
        <f t="shared" si="27"/>
        <v/>
      </c>
    </row>
    <row r="133" spans="1:25" x14ac:dyDescent="0.45">
      <c r="B133" s="271">
        <f t="shared" si="34"/>
        <v>8</v>
      </c>
      <c r="I133" s="271"/>
      <c r="W133" s="269" t="str">
        <f t="shared" si="25"/>
        <v/>
      </c>
      <c r="X133" s="269" t="str">
        <f t="shared" si="26"/>
        <v/>
      </c>
      <c r="Y133" s="269" t="str">
        <f t="shared" si="27"/>
        <v/>
      </c>
    </row>
    <row r="134" spans="1:25" x14ac:dyDescent="0.45">
      <c r="B134" s="271">
        <f t="shared" si="34"/>
        <v>9</v>
      </c>
      <c r="C134" s="271"/>
      <c r="D134" s="271"/>
      <c r="E134" s="271"/>
      <c r="F134" s="271"/>
      <c r="G134" s="271"/>
      <c r="H134" s="271"/>
      <c r="I134" s="271"/>
      <c r="W134" s="269" t="str">
        <f t="shared" si="25"/>
        <v/>
      </c>
      <c r="X134" s="269" t="str">
        <f t="shared" si="26"/>
        <v/>
      </c>
      <c r="Y134" s="269" t="str">
        <f t="shared" si="27"/>
        <v/>
      </c>
    </row>
    <row r="135" spans="1:25" x14ac:dyDescent="0.45">
      <c r="B135" s="271">
        <f t="shared" si="34"/>
        <v>10</v>
      </c>
      <c r="C135" s="271"/>
      <c r="D135" s="271"/>
      <c r="E135" s="271"/>
      <c r="F135" s="271"/>
      <c r="G135" s="271"/>
      <c r="H135" s="271"/>
      <c r="I135" s="271"/>
      <c r="W135" s="269" t="str">
        <f t="shared" si="25"/>
        <v/>
      </c>
      <c r="X135" s="269" t="str">
        <f t="shared" si="26"/>
        <v/>
      </c>
      <c r="Y135" s="269" t="str">
        <f t="shared" si="27"/>
        <v/>
      </c>
    </row>
    <row r="136" spans="1:25" x14ac:dyDescent="0.45">
      <c r="B136" s="271">
        <f t="shared" si="34"/>
        <v>11</v>
      </c>
      <c r="C136" s="271"/>
      <c r="D136" s="271"/>
      <c r="E136" s="271"/>
      <c r="F136" s="271"/>
      <c r="G136" s="271"/>
      <c r="H136" s="271"/>
      <c r="I136" s="271"/>
      <c r="W136" s="269" t="str">
        <f t="shared" si="25"/>
        <v/>
      </c>
      <c r="X136" s="269" t="str">
        <f t="shared" si="26"/>
        <v/>
      </c>
      <c r="Y136" s="269" t="str">
        <f t="shared" si="27"/>
        <v/>
      </c>
    </row>
    <row r="137" spans="1:25" x14ac:dyDescent="0.45">
      <c r="B137" s="271">
        <f t="shared" si="34"/>
        <v>12</v>
      </c>
      <c r="C137" s="271"/>
      <c r="D137" s="271"/>
      <c r="E137" s="271"/>
      <c r="F137" s="271"/>
      <c r="G137" s="271"/>
      <c r="H137" s="271"/>
      <c r="I137" s="271"/>
      <c r="W137" s="269" t="str">
        <f t="shared" si="25"/>
        <v/>
      </c>
      <c r="X137" s="269" t="str">
        <f t="shared" si="26"/>
        <v/>
      </c>
      <c r="Y137" s="269" t="str">
        <f t="shared" si="27"/>
        <v/>
      </c>
    </row>
    <row r="138" spans="1:25" x14ac:dyDescent="0.45">
      <c r="A138" s="269">
        <f>A125+1</f>
        <v>10</v>
      </c>
      <c r="B138" s="271"/>
      <c r="C138" s="269" t="s">
        <v>1698</v>
      </c>
      <c r="I138" s="271"/>
      <c r="J138" s="269" t="s">
        <v>75</v>
      </c>
      <c r="K138" s="269" t="s">
        <v>76</v>
      </c>
      <c r="L138" s="269" t="s">
        <v>77</v>
      </c>
      <c r="M138" s="269" t="s">
        <v>78</v>
      </c>
      <c r="W138" s="269" t="str">
        <f t="shared" si="25"/>
        <v/>
      </c>
      <c r="X138" s="269" t="str">
        <f t="shared" si="26"/>
        <v/>
      </c>
      <c r="Y138" s="269" t="str">
        <f t="shared" si="27"/>
        <v/>
      </c>
    </row>
    <row r="139" spans="1:25" x14ac:dyDescent="0.45">
      <c r="B139" s="271">
        <v>1</v>
      </c>
      <c r="C139" s="269" t="s">
        <v>416</v>
      </c>
      <c r="D139" s="269" t="s">
        <v>417</v>
      </c>
      <c r="E139" s="269" t="s">
        <v>185</v>
      </c>
      <c r="F139" s="269" t="s">
        <v>432</v>
      </c>
      <c r="G139" s="269" t="s">
        <v>1862</v>
      </c>
      <c r="H139" s="269" t="s">
        <v>432</v>
      </c>
      <c r="I139" s="271">
        <f t="shared" si="33"/>
        <v>1</v>
      </c>
      <c r="O139" s="269">
        <f t="shared" ref="O139:O190" si="36">IF(G139="Not Registered",0,IF(G139=0,0,1))</f>
        <v>1</v>
      </c>
      <c r="W139" s="269">
        <f t="shared" si="25"/>
        <v>1</v>
      </c>
      <c r="X139" s="269">
        <f t="shared" si="26"/>
        <v>0</v>
      </c>
      <c r="Y139" s="269">
        <f t="shared" si="27"/>
        <v>0</v>
      </c>
    </row>
    <row r="140" spans="1:25" x14ac:dyDescent="0.45">
      <c r="B140" s="271">
        <f t="shared" ref="B140:B143" si="37">B139+1</f>
        <v>2</v>
      </c>
      <c r="C140" s="269" t="s">
        <v>378</v>
      </c>
      <c r="D140" s="269" t="s">
        <v>379</v>
      </c>
      <c r="E140" s="269" t="s">
        <v>185</v>
      </c>
      <c r="F140" s="269" t="s">
        <v>390</v>
      </c>
      <c r="G140" s="269" t="s">
        <v>1854</v>
      </c>
      <c r="H140" s="269" t="s">
        <v>390</v>
      </c>
      <c r="I140" s="271">
        <f t="shared" si="33"/>
        <v>1</v>
      </c>
      <c r="O140" s="269">
        <f t="shared" si="36"/>
        <v>1</v>
      </c>
      <c r="W140" s="269">
        <f t="shared" si="25"/>
        <v>1</v>
      </c>
      <c r="X140" s="269">
        <f t="shared" si="26"/>
        <v>0</v>
      </c>
      <c r="Y140" s="269">
        <f t="shared" si="27"/>
        <v>0</v>
      </c>
    </row>
    <row r="141" spans="1:25" x14ac:dyDescent="0.45">
      <c r="B141" s="271">
        <f t="shared" si="37"/>
        <v>3</v>
      </c>
      <c r="C141" s="269" t="s">
        <v>422</v>
      </c>
      <c r="D141" s="269" t="s">
        <v>423</v>
      </c>
      <c r="E141" s="269" t="s">
        <v>185</v>
      </c>
      <c r="F141" s="269" t="s">
        <v>435</v>
      </c>
      <c r="G141" s="269" t="s">
        <v>1864</v>
      </c>
      <c r="H141" s="269" t="s">
        <v>435</v>
      </c>
      <c r="I141" s="271">
        <f t="shared" si="33"/>
        <v>1</v>
      </c>
      <c r="O141" s="269">
        <f t="shared" si="36"/>
        <v>1</v>
      </c>
      <c r="P141" s="271"/>
      <c r="W141" s="269">
        <f t="shared" si="25"/>
        <v>1</v>
      </c>
      <c r="X141" s="269">
        <f t="shared" si="26"/>
        <v>0</v>
      </c>
      <c r="Y141" s="269">
        <f t="shared" si="27"/>
        <v>0</v>
      </c>
    </row>
    <row r="142" spans="1:25" x14ac:dyDescent="0.45">
      <c r="B142" s="271">
        <f t="shared" si="37"/>
        <v>4</v>
      </c>
      <c r="C142" s="269" t="s">
        <v>380</v>
      </c>
      <c r="D142" s="269" t="s">
        <v>381</v>
      </c>
      <c r="E142" s="269" t="s">
        <v>212</v>
      </c>
      <c r="F142" s="269" t="s">
        <v>391</v>
      </c>
      <c r="G142" s="269" t="s">
        <v>1855</v>
      </c>
      <c r="H142" s="269" t="s">
        <v>391</v>
      </c>
      <c r="I142" s="271">
        <f t="shared" si="33"/>
        <v>2</v>
      </c>
      <c r="O142" s="269">
        <f t="shared" si="36"/>
        <v>1</v>
      </c>
      <c r="W142" s="269">
        <f t="shared" si="25"/>
        <v>0</v>
      </c>
      <c r="X142" s="269">
        <f t="shared" si="26"/>
        <v>1</v>
      </c>
      <c r="Y142" s="269">
        <f t="shared" si="27"/>
        <v>0</v>
      </c>
    </row>
    <row r="143" spans="1:25" x14ac:dyDescent="0.45">
      <c r="B143" s="271">
        <f t="shared" si="37"/>
        <v>5</v>
      </c>
      <c r="C143" s="269" t="s">
        <v>364</v>
      </c>
      <c r="D143" s="269" t="s">
        <v>365</v>
      </c>
      <c r="E143" s="269" t="s">
        <v>185</v>
      </c>
      <c r="F143" s="269" t="s">
        <v>383</v>
      </c>
      <c r="G143" s="269" t="s">
        <v>1827</v>
      </c>
      <c r="H143" s="269" t="s">
        <v>383</v>
      </c>
      <c r="I143" s="271">
        <f t="shared" si="33"/>
        <v>1</v>
      </c>
      <c r="O143" s="269">
        <f t="shared" si="36"/>
        <v>0</v>
      </c>
      <c r="W143" s="269" t="str">
        <f t="shared" si="25"/>
        <v/>
      </c>
      <c r="X143" s="269" t="str">
        <f t="shared" si="26"/>
        <v/>
      </c>
      <c r="Y143" s="269" t="str">
        <f t="shared" si="27"/>
        <v/>
      </c>
    </row>
    <row r="144" spans="1:25" x14ac:dyDescent="0.45">
      <c r="B144" s="271"/>
      <c r="I144" s="271"/>
      <c r="O144" s="269">
        <f t="shared" si="36"/>
        <v>0</v>
      </c>
      <c r="W144" s="269" t="str">
        <f t="shared" si="25"/>
        <v/>
      </c>
      <c r="X144" s="269" t="str">
        <f t="shared" si="26"/>
        <v/>
      </c>
      <c r="Y144" s="269" t="str">
        <f t="shared" si="27"/>
        <v/>
      </c>
    </row>
    <row r="145" spans="2:25" x14ac:dyDescent="0.45">
      <c r="B145" s="271"/>
      <c r="I145" s="271"/>
      <c r="W145" s="269" t="str">
        <f t="shared" ref="W145:W208" si="38">IF(O145="","",IF(O145=1,IF(I145=1,1,0),""))</f>
        <v/>
      </c>
      <c r="X145" s="269" t="str">
        <f t="shared" ref="X145:X208" si="39">IF(O145="","",IF(O145=1,IF(I145=2,1,0),""))</f>
        <v/>
      </c>
      <c r="Y145" s="269" t="str">
        <f t="shared" ref="Y145:Y208" si="40">IF(O145="","",IF(O145=1,IF(I145=3,1,0),""))</f>
        <v/>
      </c>
    </row>
    <row r="146" spans="2:25" x14ac:dyDescent="0.45">
      <c r="B146" s="271"/>
      <c r="I146" s="271"/>
      <c r="W146" s="269" t="str">
        <f t="shared" si="38"/>
        <v/>
      </c>
      <c r="X146" s="269" t="str">
        <f t="shared" si="39"/>
        <v/>
      </c>
      <c r="Y146" s="269" t="str">
        <f t="shared" si="40"/>
        <v/>
      </c>
    </row>
    <row r="147" spans="2:25" x14ac:dyDescent="0.45">
      <c r="B147" s="271"/>
      <c r="I147" s="271"/>
      <c r="W147" s="269" t="str">
        <f t="shared" si="38"/>
        <v/>
      </c>
      <c r="X147" s="269" t="str">
        <f t="shared" si="39"/>
        <v/>
      </c>
      <c r="Y147" s="269" t="str">
        <f t="shared" si="40"/>
        <v/>
      </c>
    </row>
    <row r="148" spans="2:25" x14ac:dyDescent="0.45">
      <c r="B148" s="271"/>
      <c r="C148" s="271"/>
      <c r="D148" s="271"/>
      <c r="E148" s="271"/>
      <c r="F148" s="271"/>
      <c r="G148" s="271"/>
      <c r="H148" s="271"/>
      <c r="I148" s="271"/>
      <c r="W148" s="269" t="str">
        <f t="shared" si="38"/>
        <v/>
      </c>
      <c r="X148" s="269" t="str">
        <f t="shared" si="39"/>
        <v/>
      </c>
      <c r="Y148" s="269" t="str">
        <f t="shared" si="40"/>
        <v/>
      </c>
    </row>
    <row r="149" spans="2:25" x14ac:dyDescent="0.45">
      <c r="B149" s="271"/>
      <c r="C149" s="271"/>
      <c r="D149" s="271"/>
      <c r="E149" s="271"/>
      <c r="F149" s="271"/>
      <c r="G149" s="271"/>
      <c r="H149" s="271"/>
      <c r="I149" s="271"/>
      <c r="W149" s="269" t="str">
        <f t="shared" si="38"/>
        <v/>
      </c>
      <c r="X149" s="269" t="str">
        <f t="shared" si="39"/>
        <v/>
      </c>
      <c r="Y149" s="269" t="str">
        <f t="shared" si="40"/>
        <v/>
      </c>
    </row>
    <row r="150" spans="2:25" x14ac:dyDescent="0.45">
      <c r="B150" s="271"/>
      <c r="C150" s="271"/>
      <c r="D150" s="271"/>
      <c r="E150" s="271"/>
      <c r="F150" s="271"/>
      <c r="G150" s="271"/>
      <c r="H150" s="271"/>
      <c r="I150" s="271"/>
      <c r="W150" s="269" t="str">
        <f t="shared" si="38"/>
        <v/>
      </c>
      <c r="X150" s="269" t="str">
        <f t="shared" si="39"/>
        <v/>
      </c>
      <c r="Y150" s="269" t="str">
        <f t="shared" si="40"/>
        <v/>
      </c>
    </row>
    <row r="151" spans="2:25" x14ac:dyDescent="0.45">
      <c r="B151" s="271"/>
      <c r="C151" s="271" t="s">
        <v>2145</v>
      </c>
      <c r="D151" s="271"/>
      <c r="E151" s="271"/>
      <c r="F151" s="271"/>
      <c r="G151" s="271"/>
      <c r="H151" s="271"/>
      <c r="I151" s="271"/>
      <c r="W151" s="269" t="str">
        <f t="shared" si="38"/>
        <v/>
      </c>
      <c r="X151" s="269" t="str">
        <f t="shared" si="39"/>
        <v/>
      </c>
      <c r="Y151" s="269" t="str">
        <f t="shared" si="40"/>
        <v/>
      </c>
    </row>
    <row r="152" spans="2:25" x14ac:dyDescent="0.45">
      <c r="B152" s="271"/>
      <c r="C152" s="269" t="s">
        <v>428</v>
      </c>
      <c r="D152" s="269" t="s">
        <v>429</v>
      </c>
      <c r="E152" s="269" t="s">
        <v>212</v>
      </c>
      <c r="F152" s="269" t="s">
        <v>437</v>
      </c>
      <c r="G152" s="269" t="s">
        <v>1827</v>
      </c>
      <c r="H152" s="269" t="s">
        <v>437</v>
      </c>
      <c r="I152" s="271">
        <f t="shared" ref="I152:I159" si="41">IF(E152="Full paper",1,IF(E152="Extended Abstract",2,3))</f>
        <v>2</v>
      </c>
      <c r="W152" s="269" t="str">
        <f t="shared" si="38"/>
        <v/>
      </c>
      <c r="X152" s="269" t="str">
        <f t="shared" si="39"/>
        <v/>
      </c>
      <c r="Y152" s="269" t="str">
        <f t="shared" si="40"/>
        <v/>
      </c>
    </row>
    <row r="153" spans="2:25" x14ac:dyDescent="0.45">
      <c r="B153" s="271"/>
      <c r="C153" s="269" t="s">
        <v>424</v>
      </c>
      <c r="D153" s="269" t="s">
        <v>425</v>
      </c>
      <c r="E153" s="269" t="s">
        <v>184</v>
      </c>
      <c r="F153" s="269" t="s">
        <v>436</v>
      </c>
      <c r="G153" s="269" t="s">
        <v>1827</v>
      </c>
      <c r="H153" s="269" t="s">
        <v>436</v>
      </c>
      <c r="I153" s="271">
        <f t="shared" si="41"/>
        <v>3</v>
      </c>
      <c r="W153" s="269" t="str">
        <f t="shared" si="38"/>
        <v/>
      </c>
      <c r="X153" s="269" t="str">
        <f t="shared" si="39"/>
        <v/>
      </c>
      <c r="Y153" s="269" t="str">
        <f t="shared" si="40"/>
        <v/>
      </c>
    </row>
    <row r="154" spans="2:25" x14ac:dyDescent="0.45">
      <c r="B154" s="271"/>
      <c r="C154" s="269" t="s">
        <v>398</v>
      </c>
      <c r="D154" s="269" t="s">
        <v>399</v>
      </c>
      <c r="E154" s="269" t="s">
        <v>185</v>
      </c>
      <c r="F154" s="269" t="s">
        <v>411</v>
      </c>
      <c r="G154" s="269">
        <v>0</v>
      </c>
      <c r="H154" s="269" t="s">
        <v>411</v>
      </c>
      <c r="I154" s="271">
        <f t="shared" si="41"/>
        <v>1</v>
      </c>
      <c r="W154" s="269" t="str">
        <f t="shared" si="38"/>
        <v/>
      </c>
      <c r="X154" s="269" t="str">
        <f t="shared" si="39"/>
        <v/>
      </c>
      <c r="Y154" s="269" t="str">
        <f t="shared" si="40"/>
        <v/>
      </c>
    </row>
    <row r="155" spans="2:25" x14ac:dyDescent="0.45">
      <c r="B155" s="271"/>
      <c r="C155" s="269" t="s">
        <v>368</v>
      </c>
      <c r="D155" s="269" t="s">
        <v>369</v>
      </c>
      <c r="E155" s="269" t="s">
        <v>184</v>
      </c>
      <c r="F155" s="269" t="s">
        <v>385</v>
      </c>
      <c r="G155" s="269" t="s">
        <v>1827</v>
      </c>
      <c r="H155" s="269" t="s">
        <v>385</v>
      </c>
      <c r="I155" s="271">
        <f t="shared" ref="I155:I158" si="42">IF(E155="Full paper",1,IF(E155="Extended Abstract",2,3))</f>
        <v>3</v>
      </c>
      <c r="W155" s="269" t="str">
        <f t="shared" si="38"/>
        <v/>
      </c>
      <c r="X155" s="269" t="str">
        <f t="shared" si="39"/>
        <v/>
      </c>
      <c r="Y155" s="269" t="str">
        <f t="shared" si="40"/>
        <v/>
      </c>
    </row>
    <row r="156" spans="2:25" x14ac:dyDescent="0.45">
      <c r="B156" s="271"/>
      <c r="C156" s="269" t="s">
        <v>376</v>
      </c>
      <c r="D156" s="269" t="s">
        <v>377</v>
      </c>
      <c r="E156" s="269" t="s">
        <v>184</v>
      </c>
      <c r="F156" s="269" t="s">
        <v>389</v>
      </c>
      <c r="G156" s="269">
        <v>0</v>
      </c>
      <c r="H156" s="269" t="s">
        <v>389</v>
      </c>
      <c r="I156" s="271">
        <f t="shared" si="42"/>
        <v>3</v>
      </c>
      <c r="W156" s="269" t="str">
        <f t="shared" si="38"/>
        <v/>
      </c>
      <c r="X156" s="269" t="str">
        <f t="shared" si="39"/>
        <v/>
      </c>
      <c r="Y156" s="269" t="str">
        <f t="shared" si="40"/>
        <v/>
      </c>
    </row>
    <row r="157" spans="2:25" x14ac:dyDescent="0.45">
      <c r="B157" s="271"/>
      <c r="C157" s="269" t="s">
        <v>396</v>
      </c>
      <c r="D157" s="269" t="s">
        <v>397</v>
      </c>
      <c r="E157" s="269" t="s">
        <v>184</v>
      </c>
      <c r="F157" s="269" t="s">
        <v>410</v>
      </c>
      <c r="G157" s="269" t="s">
        <v>1827</v>
      </c>
      <c r="H157" s="269" t="s">
        <v>410</v>
      </c>
      <c r="I157" s="271">
        <f t="shared" si="42"/>
        <v>3</v>
      </c>
      <c r="W157" s="269" t="str">
        <f t="shared" si="38"/>
        <v/>
      </c>
      <c r="X157" s="269" t="str">
        <f t="shared" si="39"/>
        <v/>
      </c>
      <c r="Y157" s="269" t="str">
        <f t="shared" si="40"/>
        <v/>
      </c>
    </row>
    <row r="158" spans="2:25" x14ac:dyDescent="0.45">
      <c r="B158" s="271"/>
      <c r="C158" s="269" t="s">
        <v>402</v>
      </c>
      <c r="D158" s="269" t="s">
        <v>403</v>
      </c>
      <c r="E158" s="269" t="s">
        <v>184</v>
      </c>
      <c r="F158" s="269" t="s">
        <v>413</v>
      </c>
      <c r="G158" s="269" t="s">
        <v>1827</v>
      </c>
      <c r="H158" s="269" t="s">
        <v>413</v>
      </c>
      <c r="I158" s="271">
        <f t="shared" si="42"/>
        <v>3</v>
      </c>
      <c r="W158" s="269" t="str">
        <f t="shared" si="38"/>
        <v/>
      </c>
      <c r="X158" s="269" t="str">
        <f t="shared" si="39"/>
        <v/>
      </c>
      <c r="Y158" s="269" t="str">
        <f t="shared" si="40"/>
        <v/>
      </c>
    </row>
    <row r="159" spans="2:25" x14ac:dyDescent="0.45">
      <c r="B159" s="271"/>
      <c r="I159" s="271"/>
      <c r="W159" s="269" t="str">
        <f t="shared" si="38"/>
        <v/>
      </c>
      <c r="X159" s="269" t="str">
        <f t="shared" si="39"/>
        <v/>
      </c>
      <c r="Y159" s="269" t="str">
        <f t="shared" si="40"/>
        <v/>
      </c>
    </row>
    <row r="160" spans="2:25" x14ac:dyDescent="0.45">
      <c r="B160" s="271"/>
      <c r="C160" s="271"/>
      <c r="D160" s="271"/>
      <c r="E160" s="271"/>
      <c r="F160" s="271"/>
      <c r="G160" s="271"/>
      <c r="H160" s="271"/>
      <c r="I160" s="271"/>
      <c r="W160" s="269" t="str">
        <f t="shared" si="38"/>
        <v/>
      </c>
      <c r="X160" s="269" t="str">
        <f t="shared" si="39"/>
        <v/>
      </c>
      <c r="Y160" s="269" t="str">
        <f t="shared" si="40"/>
        <v/>
      </c>
    </row>
    <row r="161" spans="1:25" x14ac:dyDescent="0.45">
      <c r="A161" s="269">
        <f>A138+1</f>
        <v>11</v>
      </c>
      <c r="B161" s="271"/>
      <c r="C161" s="269" t="s">
        <v>40</v>
      </c>
      <c r="I161" s="271"/>
      <c r="J161" s="269" t="s">
        <v>136</v>
      </c>
      <c r="K161" s="269" t="s">
        <v>137</v>
      </c>
      <c r="L161" s="269" t="s">
        <v>55</v>
      </c>
      <c r="M161" s="269" t="s">
        <v>56</v>
      </c>
      <c r="P161" s="269" t="s">
        <v>1739</v>
      </c>
      <c r="W161" s="269" t="str">
        <f t="shared" si="38"/>
        <v/>
      </c>
      <c r="X161" s="269" t="str">
        <f t="shared" si="39"/>
        <v/>
      </c>
      <c r="Y161" s="269" t="str">
        <f t="shared" si="40"/>
        <v/>
      </c>
    </row>
    <row r="162" spans="1:25" x14ac:dyDescent="0.45">
      <c r="A162" s="269" t="s">
        <v>2146</v>
      </c>
      <c r="B162" s="271">
        <v>1</v>
      </c>
      <c r="C162" s="269">
        <v>0</v>
      </c>
      <c r="D162" s="269">
        <v>0</v>
      </c>
      <c r="E162" s="269">
        <v>0</v>
      </c>
      <c r="F162" s="269">
        <v>0</v>
      </c>
      <c r="G162" s="269">
        <v>0</v>
      </c>
      <c r="H162" s="269">
        <v>0</v>
      </c>
      <c r="I162" s="271">
        <f t="shared" ref="I162:I168" si="43">IF(E162="Full paper",1,IF(E162="Extended Abstract",2,3))</f>
        <v>3</v>
      </c>
      <c r="O162" s="269">
        <f t="shared" si="36"/>
        <v>0</v>
      </c>
      <c r="W162" s="269" t="str">
        <f t="shared" si="38"/>
        <v/>
      </c>
      <c r="X162" s="269" t="str">
        <f t="shared" si="39"/>
        <v/>
      </c>
      <c r="Y162" s="269" t="str">
        <f t="shared" si="40"/>
        <v/>
      </c>
    </row>
    <row r="163" spans="1:25" x14ac:dyDescent="0.45">
      <c r="A163" s="269" t="s">
        <v>2146</v>
      </c>
      <c r="B163" s="271">
        <f t="shared" ref="B163:B170" si="44">B162+1</f>
        <v>2</v>
      </c>
      <c r="C163" s="269" t="s">
        <v>443</v>
      </c>
      <c r="D163" s="269" t="s">
        <v>444</v>
      </c>
      <c r="E163" s="269" t="s">
        <v>185</v>
      </c>
      <c r="F163" s="269" t="s">
        <v>455</v>
      </c>
      <c r="G163" s="269" t="s">
        <v>1865</v>
      </c>
      <c r="H163" s="269" t="s">
        <v>455</v>
      </c>
      <c r="I163" s="271">
        <f t="shared" si="43"/>
        <v>1</v>
      </c>
      <c r="N163" s="269">
        <v>5</v>
      </c>
      <c r="O163" s="269">
        <f t="shared" si="36"/>
        <v>1</v>
      </c>
      <c r="W163" s="269">
        <f t="shared" si="38"/>
        <v>1</v>
      </c>
      <c r="X163" s="269">
        <f t="shared" si="39"/>
        <v>0</v>
      </c>
      <c r="Y163" s="269">
        <f t="shared" si="40"/>
        <v>0</v>
      </c>
    </row>
    <row r="164" spans="1:25" x14ac:dyDescent="0.45">
      <c r="A164" s="269" t="s">
        <v>2146</v>
      </c>
      <c r="B164" s="271">
        <f t="shared" si="44"/>
        <v>3</v>
      </c>
      <c r="C164" s="269" t="s">
        <v>449</v>
      </c>
      <c r="D164" s="269" t="s">
        <v>450</v>
      </c>
      <c r="E164" s="269" t="s">
        <v>185</v>
      </c>
      <c r="F164" s="269" t="s">
        <v>458</v>
      </c>
      <c r="G164" s="269" t="s">
        <v>1866</v>
      </c>
      <c r="H164" s="269" t="s">
        <v>458</v>
      </c>
      <c r="I164" s="271">
        <f t="shared" si="43"/>
        <v>1</v>
      </c>
      <c r="O164" s="269">
        <f t="shared" si="36"/>
        <v>1</v>
      </c>
      <c r="W164" s="269">
        <f t="shared" si="38"/>
        <v>1</v>
      </c>
      <c r="X164" s="269">
        <f t="shared" si="39"/>
        <v>0</v>
      </c>
      <c r="Y164" s="269">
        <f t="shared" si="40"/>
        <v>0</v>
      </c>
    </row>
    <row r="165" spans="1:25" x14ac:dyDescent="0.45">
      <c r="A165" s="269" t="s">
        <v>2146</v>
      </c>
      <c r="B165" s="271">
        <f t="shared" si="44"/>
        <v>4</v>
      </c>
      <c r="C165" s="269" t="s">
        <v>441</v>
      </c>
      <c r="D165" s="269" t="s">
        <v>442</v>
      </c>
      <c r="E165" s="269" t="s">
        <v>184</v>
      </c>
      <c r="F165" s="269" t="s">
        <v>454</v>
      </c>
      <c r="G165" s="269" t="s">
        <v>1867</v>
      </c>
      <c r="H165" s="269" t="s">
        <v>454</v>
      </c>
      <c r="I165" s="271">
        <f t="shared" si="43"/>
        <v>3</v>
      </c>
      <c r="O165" s="269">
        <f t="shared" si="36"/>
        <v>1</v>
      </c>
      <c r="W165" s="269">
        <f t="shared" si="38"/>
        <v>0</v>
      </c>
      <c r="X165" s="269">
        <f t="shared" si="39"/>
        <v>0</v>
      </c>
      <c r="Y165" s="269">
        <f t="shared" si="40"/>
        <v>1</v>
      </c>
    </row>
    <row r="166" spans="1:25" x14ac:dyDescent="0.45">
      <c r="B166" s="271">
        <f t="shared" si="44"/>
        <v>5</v>
      </c>
      <c r="C166" s="269" t="s">
        <v>447</v>
      </c>
      <c r="D166" s="269" t="s">
        <v>448</v>
      </c>
      <c r="E166" s="269" t="s">
        <v>184</v>
      </c>
      <c r="F166" s="269" t="s">
        <v>457</v>
      </c>
      <c r="G166" s="269" t="s">
        <v>1868</v>
      </c>
      <c r="H166" s="269" t="s">
        <v>457</v>
      </c>
      <c r="I166" s="271">
        <f t="shared" si="43"/>
        <v>3</v>
      </c>
      <c r="O166" s="269">
        <f t="shared" si="36"/>
        <v>1</v>
      </c>
      <c r="W166" s="269">
        <f t="shared" si="38"/>
        <v>0</v>
      </c>
      <c r="X166" s="269">
        <f t="shared" si="39"/>
        <v>0</v>
      </c>
      <c r="Y166" s="269">
        <f t="shared" si="40"/>
        <v>1</v>
      </c>
    </row>
    <row r="167" spans="1:25" x14ac:dyDescent="0.45">
      <c r="B167" s="271">
        <f t="shared" si="44"/>
        <v>6</v>
      </c>
      <c r="C167" s="269" t="s">
        <v>451</v>
      </c>
      <c r="D167" s="269" t="s">
        <v>452</v>
      </c>
      <c r="E167" s="269" t="s">
        <v>184</v>
      </c>
      <c r="F167" s="269" t="s">
        <v>2093</v>
      </c>
      <c r="G167" s="269" t="s">
        <v>2093</v>
      </c>
      <c r="H167" s="269" t="s">
        <v>459</v>
      </c>
      <c r="I167" s="271">
        <f t="shared" si="43"/>
        <v>3</v>
      </c>
      <c r="O167" s="269">
        <f t="shared" si="36"/>
        <v>1</v>
      </c>
      <c r="W167" s="269">
        <f t="shared" si="38"/>
        <v>0</v>
      </c>
      <c r="X167" s="269">
        <f t="shared" si="39"/>
        <v>0</v>
      </c>
      <c r="Y167" s="269">
        <f t="shared" si="40"/>
        <v>1</v>
      </c>
    </row>
    <row r="168" spans="1:25" x14ac:dyDescent="0.45">
      <c r="B168" s="271">
        <f t="shared" si="44"/>
        <v>7</v>
      </c>
      <c r="C168" s="269" t="s">
        <v>439</v>
      </c>
      <c r="D168" s="269" t="s">
        <v>440</v>
      </c>
      <c r="E168" s="269" t="s">
        <v>184</v>
      </c>
      <c r="F168" s="269" t="s">
        <v>453</v>
      </c>
      <c r="G168" s="269" t="s">
        <v>1869</v>
      </c>
      <c r="H168" s="269" t="s">
        <v>453</v>
      </c>
      <c r="I168" s="271">
        <f t="shared" si="43"/>
        <v>3</v>
      </c>
      <c r="O168" s="269">
        <f t="shared" si="36"/>
        <v>1</v>
      </c>
      <c r="W168" s="269">
        <f t="shared" si="38"/>
        <v>0</v>
      </c>
      <c r="X168" s="269">
        <f t="shared" si="39"/>
        <v>0</v>
      </c>
      <c r="Y168" s="269">
        <f t="shared" si="40"/>
        <v>1</v>
      </c>
    </row>
    <row r="169" spans="1:25" x14ac:dyDescent="0.45">
      <c r="B169" s="271">
        <f t="shared" si="44"/>
        <v>8</v>
      </c>
      <c r="C169" s="269" t="s">
        <v>470</v>
      </c>
      <c r="D169" s="269" t="s">
        <v>471</v>
      </c>
      <c r="E169" s="269" t="s">
        <v>184</v>
      </c>
      <c r="F169" s="269" t="s">
        <v>1683</v>
      </c>
      <c r="G169" s="269" t="s">
        <v>1683</v>
      </c>
      <c r="H169" s="269" t="s">
        <v>482</v>
      </c>
      <c r="I169" s="271">
        <f t="shared" ref="I169:I171" si="45">IF(E169="Full paper",1,IF(E169="Extended Abstract",2,3))</f>
        <v>3</v>
      </c>
      <c r="O169" s="269">
        <f t="shared" si="36"/>
        <v>1</v>
      </c>
      <c r="W169" s="269">
        <f t="shared" si="38"/>
        <v>0</v>
      </c>
      <c r="X169" s="269">
        <f t="shared" si="39"/>
        <v>0</v>
      </c>
      <c r="Y169" s="269">
        <f t="shared" si="40"/>
        <v>1</v>
      </c>
    </row>
    <row r="170" spans="1:25" x14ac:dyDescent="0.45">
      <c r="B170" s="271">
        <f t="shared" si="44"/>
        <v>9</v>
      </c>
      <c r="C170" s="269" t="s">
        <v>476</v>
      </c>
      <c r="D170" s="269" t="s">
        <v>477</v>
      </c>
      <c r="E170" s="269" t="s">
        <v>184</v>
      </c>
      <c r="F170" s="269" t="s">
        <v>543</v>
      </c>
      <c r="G170" s="269" t="s">
        <v>1870</v>
      </c>
      <c r="H170" s="269" t="s">
        <v>483</v>
      </c>
      <c r="I170" s="271">
        <f t="shared" si="45"/>
        <v>3</v>
      </c>
      <c r="O170" s="269">
        <f t="shared" si="36"/>
        <v>1</v>
      </c>
      <c r="W170" s="269">
        <f t="shared" si="38"/>
        <v>0</v>
      </c>
      <c r="X170" s="269">
        <f t="shared" si="39"/>
        <v>0</v>
      </c>
      <c r="Y170" s="269">
        <f t="shared" si="40"/>
        <v>1</v>
      </c>
    </row>
    <row r="171" spans="1:25" x14ac:dyDescent="0.45">
      <c r="B171" s="271"/>
      <c r="I171" s="271">
        <f t="shared" si="45"/>
        <v>3</v>
      </c>
      <c r="O171" s="269">
        <f t="shared" si="36"/>
        <v>0</v>
      </c>
      <c r="W171" s="269" t="str">
        <f t="shared" si="38"/>
        <v/>
      </c>
      <c r="X171" s="269" t="str">
        <f t="shared" si="39"/>
        <v/>
      </c>
      <c r="Y171" s="269" t="str">
        <f t="shared" si="40"/>
        <v/>
      </c>
    </row>
    <row r="172" spans="1:25" x14ac:dyDescent="0.45">
      <c r="B172" s="271"/>
      <c r="I172" s="271"/>
      <c r="W172" s="269" t="str">
        <f t="shared" si="38"/>
        <v/>
      </c>
      <c r="X172" s="269" t="str">
        <f t="shared" si="39"/>
        <v/>
      </c>
      <c r="Y172" s="269" t="str">
        <f t="shared" si="40"/>
        <v/>
      </c>
    </row>
    <row r="173" spans="1:25" x14ac:dyDescent="0.45">
      <c r="A173" s="269">
        <f>A161+1</f>
        <v>12</v>
      </c>
      <c r="B173" s="271"/>
      <c r="C173" s="269" t="s">
        <v>29</v>
      </c>
      <c r="I173" s="271"/>
      <c r="J173" s="269" t="s">
        <v>79</v>
      </c>
      <c r="K173" s="269" t="s">
        <v>80</v>
      </c>
      <c r="L173" s="269" t="s">
        <v>81</v>
      </c>
      <c r="M173" s="269" t="s">
        <v>82</v>
      </c>
      <c r="W173" s="269" t="str">
        <f t="shared" si="38"/>
        <v/>
      </c>
      <c r="X173" s="269" t="str">
        <f t="shared" si="39"/>
        <v/>
      </c>
      <c r="Y173" s="269" t="str">
        <f t="shared" si="40"/>
        <v/>
      </c>
    </row>
    <row r="174" spans="1:25" x14ac:dyDescent="0.45">
      <c r="B174" s="271">
        <v>1</v>
      </c>
      <c r="C174" s="269" t="s">
        <v>460</v>
      </c>
      <c r="D174" s="269" t="s">
        <v>461</v>
      </c>
      <c r="E174" s="269" t="s">
        <v>185</v>
      </c>
      <c r="F174" s="269" t="s">
        <v>1817</v>
      </c>
      <c r="G174" s="269" t="s">
        <v>1871</v>
      </c>
      <c r="H174" s="269" t="s">
        <v>478</v>
      </c>
      <c r="I174" s="271">
        <f t="shared" si="33"/>
        <v>1</v>
      </c>
      <c r="O174" s="269">
        <f t="shared" si="36"/>
        <v>1</v>
      </c>
      <c r="W174" s="269">
        <f t="shared" si="38"/>
        <v>1</v>
      </c>
      <c r="X174" s="269">
        <f t="shared" si="39"/>
        <v>0</v>
      </c>
      <c r="Y174" s="269">
        <f t="shared" si="40"/>
        <v>0</v>
      </c>
    </row>
    <row r="175" spans="1:25" x14ac:dyDescent="0.45">
      <c r="B175" s="271">
        <f t="shared" ref="B175:B178" si="46">B174+1</f>
        <v>2</v>
      </c>
      <c r="C175" s="269" t="s">
        <v>472</v>
      </c>
      <c r="D175" s="269" t="s">
        <v>473</v>
      </c>
      <c r="E175" s="269" t="s">
        <v>185</v>
      </c>
      <c r="F175" s="269" t="s">
        <v>1732</v>
      </c>
      <c r="G175" s="269" t="s">
        <v>1872</v>
      </c>
      <c r="H175" s="269" t="s">
        <v>1732</v>
      </c>
      <c r="I175" s="271">
        <f t="shared" si="33"/>
        <v>1</v>
      </c>
      <c r="N175" s="269">
        <v>1</v>
      </c>
      <c r="O175" s="269">
        <f t="shared" si="36"/>
        <v>1</v>
      </c>
      <c r="W175" s="269">
        <f t="shared" si="38"/>
        <v>1</v>
      </c>
      <c r="X175" s="269">
        <f t="shared" si="39"/>
        <v>0</v>
      </c>
      <c r="Y175" s="269">
        <f t="shared" si="40"/>
        <v>0</v>
      </c>
    </row>
    <row r="176" spans="1:25" x14ac:dyDescent="0.45">
      <c r="B176" s="271">
        <f t="shared" si="46"/>
        <v>3</v>
      </c>
      <c r="C176" s="269" t="s">
        <v>474</v>
      </c>
      <c r="D176" s="269" t="s">
        <v>475</v>
      </c>
      <c r="E176" s="269" t="s">
        <v>185</v>
      </c>
      <c r="F176" s="269" t="s">
        <v>1747</v>
      </c>
      <c r="G176" s="269" t="s">
        <v>1873</v>
      </c>
      <c r="H176" s="269" t="s">
        <v>1747</v>
      </c>
      <c r="I176" s="271">
        <f t="shared" si="33"/>
        <v>1</v>
      </c>
      <c r="N176" s="269">
        <v>1</v>
      </c>
      <c r="O176" s="269">
        <f t="shared" si="36"/>
        <v>1</v>
      </c>
      <c r="W176" s="269">
        <f t="shared" si="38"/>
        <v>1</v>
      </c>
      <c r="X176" s="269">
        <f t="shared" si="39"/>
        <v>0</v>
      </c>
      <c r="Y176" s="269">
        <f t="shared" si="40"/>
        <v>0</v>
      </c>
    </row>
    <row r="177" spans="1:25" x14ac:dyDescent="0.45">
      <c r="B177" s="271">
        <f t="shared" si="46"/>
        <v>4</v>
      </c>
      <c r="C177" s="269" t="s">
        <v>466</v>
      </c>
      <c r="D177" s="269" t="s">
        <v>467</v>
      </c>
      <c r="E177" s="269" t="s">
        <v>212</v>
      </c>
      <c r="F177" s="269" t="s">
        <v>1711</v>
      </c>
      <c r="G177" s="269" t="s">
        <v>1875</v>
      </c>
      <c r="H177" s="269" t="s">
        <v>1711</v>
      </c>
      <c r="I177" s="271">
        <v>2</v>
      </c>
      <c r="O177" s="269">
        <f t="shared" si="36"/>
        <v>1</v>
      </c>
      <c r="W177" s="269">
        <f t="shared" si="38"/>
        <v>0</v>
      </c>
      <c r="X177" s="269">
        <f t="shared" si="39"/>
        <v>1</v>
      </c>
      <c r="Y177" s="269">
        <f t="shared" si="40"/>
        <v>0</v>
      </c>
    </row>
    <row r="178" spans="1:25" x14ac:dyDescent="0.45">
      <c r="B178" s="271">
        <f t="shared" si="46"/>
        <v>5</v>
      </c>
      <c r="C178" s="269" t="s">
        <v>468</v>
      </c>
      <c r="D178" s="269" t="s">
        <v>469</v>
      </c>
      <c r="E178" s="269" t="s">
        <v>184</v>
      </c>
      <c r="F178" s="269" t="s">
        <v>414</v>
      </c>
      <c r="G178" s="269" t="s">
        <v>1859</v>
      </c>
      <c r="H178" s="269" t="s">
        <v>414</v>
      </c>
      <c r="I178" s="271">
        <f t="shared" si="33"/>
        <v>3</v>
      </c>
      <c r="O178" s="269">
        <f t="shared" si="36"/>
        <v>1</v>
      </c>
      <c r="W178" s="269">
        <f t="shared" si="38"/>
        <v>0</v>
      </c>
      <c r="X178" s="269">
        <f t="shared" si="39"/>
        <v>0</v>
      </c>
      <c r="Y178" s="269">
        <f t="shared" si="40"/>
        <v>1</v>
      </c>
    </row>
    <row r="179" spans="1:25" x14ac:dyDescent="0.45">
      <c r="B179" s="271"/>
      <c r="I179" s="271">
        <f t="shared" si="33"/>
        <v>3</v>
      </c>
      <c r="O179" s="269">
        <f t="shared" si="36"/>
        <v>0</v>
      </c>
      <c r="W179" s="269" t="str">
        <f t="shared" si="38"/>
        <v/>
      </c>
      <c r="X179" s="269" t="str">
        <f t="shared" si="39"/>
        <v/>
      </c>
      <c r="Y179" s="269" t="str">
        <f t="shared" si="40"/>
        <v/>
      </c>
    </row>
    <row r="180" spans="1:25" x14ac:dyDescent="0.45">
      <c r="B180" s="271"/>
      <c r="I180" s="271"/>
      <c r="W180" s="269" t="str">
        <f t="shared" si="38"/>
        <v/>
      </c>
      <c r="X180" s="269" t="str">
        <f t="shared" si="39"/>
        <v/>
      </c>
      <c r="Y180" s="269" t="str">
        <f t="shared" si="40"/>
        <v/>
      </c>
    </row>
    <row r="181" spans="1:25" x14ac:dyDescent="0.45">
      <c r="B181" s="271"/>
      <c r="C181" s="269" t="s">
        <v>2158</v>
      </c>
      <c r="I181" s="271"/>
      <c r="W181" s="269" t="str">
        <f t="shared" si="38"/>
        <v/>
      </c>
      <c r="X181" s="269" t="str">
        <f t="shared" si="39"/>
        <v/>
      </c>
      <c r="Y181" s="269" t="str">
        <f t="shared" si="40"/>
        <v/>
      </c>
    </row>
    <row r="182" spans="1:25" x14ac:dyDescent="0.45">
      <c r="B182" s="271"/>
      <c r="C182" s="269" t="s">
        <v>445</v>
      </c>
      <c r="D182" s="269" t="s">
        <v>446</v>
      </c>
      <c r="E182" s="269" t="s">
        <v>185</v>
      </c>
      <c r="F182" s="269" t="s">
        <v>456</v>
      </c>
      <c r="G182" s="269">
        <v>0</v>
      </c>
      <c r="H182" s="269" t="s">
        <v>456</v>
      </c>
      <c r="I182" s="271"/>
      <c r="W182" s="269" t="str">
        <f t="shared" si="38"/>
        <v/>
      </c>
      <c r="X182" s="269" t="str">
        <f t="shared" si="39"/>
        <v/>
      </c>
      <c r="Y182" s="269" t="str">
        <f t="shared" si="40"/>
        <v/>
      </c>
    </row>
    <row r="183" spans="1:25" x14ac:dyDescent="0.45">
      <c r="B183" s="271"/>
      <c r="I183" s="271"/>
      <c r="W183" s="269" t="str">
        <f t="shared" si="38"/>
        <v/>
      </c>
      <c r="X183" s="269" t="str">
        <f t="shared" si="39"/>
        <v/>
      </c>
      <c r="Y183" s="269" t="str">
        <f t="shared" si="40"/>
        <v/>
      </c>
    </row>
    <row r="184" spans="1:25" x14ac:dyDescent="0.45">
      <c r="A184" s="269">
        <f>A173+1</f>
        <v>13</v>
      </c>
      <c r="B184" s="271"/>
      <c r="C184" s="269" t="s">
        <v>12</v>
      </c>
      <c r="I184" s="271"/>
      <c r="J184" s="269" t="s">
        <v>83</v>
      </c>
      <c r="K184" s="269" t="s">
        <v>84</v>
      </c>
      <c r="L184" s="269" t="s">
        <v>79</v>
      </c>
      <c r="M184" s="269" t="s">
        <v>80</v>
      </c>
      <c r="W184" s="269" t="str">
        <f t="shared" si="38"/>
        <v/>
      </c>
      <c r="X184" s="269" t="str">
        <f t="shared" si="39"/>
        <v/>
      </c>
      <c r="Y184" s="269" t="str">
        <f t="shared" si="40"/>
        <v/>
      </c>
    </row>
    <row r="185" spans="1:25" x14ac:dyDescent="0.45">
      <c r="B185" s="271">
        <v>1</v>
      </c>
      <c r="C185" s="269" t="s">
        <v>492</v>
      </c>
      <c r="D185" s="269" t="s">
        <v>493</v>
      </c>
      <c r="E185" s="269" t="s">
        <v>212</v>
      </c>
      <c r="F185" s="269" t="s">
        <v>498</v>
      </c>
      <c r="G185" s="269" t="s">
        <v>1876</v>
      </c>
      <c r="H185" s="269" t="s">
        <v>498</v>
      </c>
      <c r="I185" s="271">
        <f t="shared" ref="I185" si="47">IF(E185="Full paper",1,IF(E185="Extended Abstract",2,3))</f>
        <v>2</v>
      </c>
      <c r="O185" s="269">
        <f t="shared" si="36"/>
        <v>1</v>
      </c>
      <c r="W185" s="269">
        <f t="shared" si="38"/>
        <v>0</v>
      </c>
      <c r="X185" s="269">
        <f t="shared" si="39"/>
        <v>1</v>
      </c>
      <c r="Y185" s="269">
        <f t="shared" si="40"/>
        <v>0</v>
      </c>
    </row>
    <row r="186" spans="1:25" x14ac:dyDescent="0.45">
      <c r="B186" s="271">
        <f t="shared" ref="B186:B189" si="48">B185+1</f>
        <v>2</v>
      </c>
      <c r="C186" s="269" t="s">
        <v>490</v>
      </c>
      <c r="D186" s="269" t="s">
        <v>491</v>
      </c>
      <c r="E186" s="269" t="s">
        <v>184</v>
      </c>
      <c r="F186" s="269" t="s">
        <v>497</v>
      </c>
      <c r="G186" s="269" t="s">
        <v>1877</v>
      </c>
      <c r="H186" s="269" t="s">
        <v>497</v>
      </c>
      <c r="I186" s="271">
        <f>IF(E186="Full paper",1,IF(E186="Extended Abstract",2,3))</f>
        <v>3</v>
      </c>
      <c r="O186" s="269">
        <f t="shared" si="36"/>
        <v>1</v>
      </c>
      <c r="W186" s="269">
        <f t="shared" si="38"/>
        <v>0</v>
      </c>
      <c r="X186" s="269">
        <f t="shared" si="39"/>
        <v>0</v>
      </c>
      <c r="Y186" s="269">
        <f t="shared" si="40"/>
        <v>1</v>
      </c>
    </row>
    <row r="187" spans="1:25" x14ac:dyDescent="0.45">
      <c r="B187" s="271">
        <f t="shared" si="48"/>
        <v>3</v>
      </c>
      <c r="C187" s="269" t="s">
        <v>484</v>
      </c>
      <c r="D187" s="269" t="s">
        <v>485</v>
      </c>
      <c r="E187" s="269" t="s">
        <v>184</v>
      </c>
      <c r="F187" s="269" t="s">
        <v>494</v>
      </c>
      <c r="G187" s="269" t="s">
        <v>1878</v>
      </c>
      <c r="H187" s="269" t="s">
        <v>494</v>
      </c>
      <c r="I187" s="271">
        <f>IF(E187="Full paper",1,IF(E187="Extended Abstract",2,3))</f>
        <v>3</v>
      </c>
      <c r="O187" s="269">
        <f t="shared" si="36"/>
        <v>1</v>
      </c>
      <c r="W187" s="269">
        <f t="shared" si="38"/>
        <v>0</v>
      </c>
      <c r="X187" s="269">
        <f t="shared" si="39"/>
        <v>0</v>
      </c>
      <c r="Y187" s="269">
        <f t="shared" si="40"/>
        <v>1</v>
      </c>
    </row>
    <row r="188" spans="1:25" x14ac:dyDescent="0.45">
      <c r="B188" s="271">
        <f t="shared" si="48"/>
        <v>4</v>
      </c>
      <c r="C188" s="269" t="s">
        <v>1487</v>
      </c>
      <c r="D188" s="269" t="s">
        <v>1488</v>
      </c>
      <c r="E188" s="269" t="s">
        <v>212</v>
      </c>
      <c r="F188" s="269" t="s">
        <v>1503</v>
      </c>
      <c r="G188" s="269" t="s">
        <v>2066</v>
      </c>
      <c r="H188" s="269" t="s">
        <v>1503</v>
      </c>
      <c r="I188" s="271">
        <f>IF(E188="Full paper",1,IF(E188="Extended Abstract",2,3))</f>
        <v>2</v>
      </c>
      <c r="O188" s="269">
        <f t="shared" si="36"/>
        <v>1</v>
      </c>
      <c r="W188" s="269">
        <f t="shared" si="38"/>
        <v>0</v>
      </c>
      <c r="X188" s="269">
        <f t="shared" si="39"/>
        <v>1</v>
      </c>
      <c r="Y188" s="269">
        <f t="shared" si="40"/>
        <v>0</v>
      </c>
    </row>
    <row r="189" spans="1:25" x14ac:dyDescent="0.45">
      <c r="B189" s="271">
        <f t="shared" si="48"/>
        <v>5</v>
      </c>
      <c r="C189" s="269" t="s">
        <v>1493</v>
      </c>
      <c r="D189" s="269" t="s">
        <v>1494</v>
      </c>
      <c r="E189" s="269" t="s">
        <v>184</v>
      </c>
      <c r="F189" s="269" t="s">
        <v>1683</v>
      </c>
      <c r="G189" s="269" t="s">
        <v>1683</v>
      </c>
      <c r="H189" s="269" t="s">
        <v>482</v>
      </c>
      <c r="I189" s="271">
        <f>IF(E189="Full paper",1,IF(E189="Extended Abstract",2,3))</f>
        <v>3</v>
      </c>
      <c r="O189" s="269">
        <f t="shared" si="36"/>
        <v>1</v>
      </c>
      <c r="W189" s="269">
        <f t="shared" si="38"/>
        <v>0</v>
      </c>
      <c r="X189" s="269">
        <f t="shared" si="39"/>
        <v>0</v>
      </c>
      <c r="Y189" s="269">
        <f t="shared" si="40"/>
        <v>1</v>
      </c>
    </row>
    <row r="190" spans="1:25" x14ac:dyDescent="0.45">
      <c r="B190" s="271"/>
      <c r="I190" s="271">
        <f>IF(E190="Full paper",1,IF(E190="Extended Abstract",2,3))</f>
        <v>3</v>
      </c>
      <c r="N190" s="269">
        <v>1</v>
      </c>
      <c r="O190" s="269">
        <f t="shared" si="36"/>
        <v>0</v>
      </c>
      <c r="W190" s="269" t="str">
        <f t="shared" si="38"/>
        <v/>
      </c>
      <c r="X190" s="269" t="str">
        <f t="shared" si="39"/>
        <v/>
      </c>
      <c r="Y190" s="269" t="str">
        <f t="shared" si="40"/>
        <v/>
      </c>
    </row>
    <row r="191" spans="1:25" x14ac:dyDescent="0.45">
      <c r="B191" s="271"/>
      <c r="I191" s="271"/>
      <c r="W191" s="269" t="str">
        <f t="shared" si="38"/>
        <v/>
      </c>
      <c r="X191" s="269" t="str">
        <f t="shared" si="39"/>
        <v/>
      </c>
      <c r="Y191" s="269" t="str">
        <f t="shared" si="40"/>
        <v/>
      </c>
    </row>
    <row r="192" spans="1:25" x14ac:dyDescent="0.45">
      <c r="B192" s="271"/>
      <c r="C192" s="269" t="s">
        <v>2167</v>
      </c>
      <c r="I192" s="271"/>
      <c r="W192" s="269" t="str">
        <f t="shared" si="38"/>
        <v/>
      </c>
      <c r="X192" s="269" t="str">
        <f t="shared" si="39"/>
        <v/>
      </c>
      <c r="Y192" s="269" t="str">
        <f t="shared" si="40"/>
        <v/>
      </c>
    </row>
    <row r="193" spans="1:25" x14ac:dyDescent="0.45">
      <c r="B193" s="271"/>
      <c r="C193" s="269" t="s">
        <v>486</v>
      </c>
      <c r="D193" s="269" t="s">
        <v>487</v>
      </c>
      <c r="E193" s="269" t="s">
        <v>185</v>
      </c>
      <c r="F193" s="269" t="s">
        <v>495</v>
      </c>
      <c r="G193" s="269" t="s">
        <v>1827</v>
      </c>
      <c r="H193" s="269" t="s">
        <v>495</v>
      </c>
      <c r="I193" s="271"/>
      <c r="W193" s="269" t="str">
        <f t="shared" si="38"/>
        <v/>
      </c>
      <c r="X193" s="269" t="str">
        <f t="shared" si="39"/>
        <v/>
      </c>
      <c r="Y193" s="269" t="str">
        <f t="shared" si="40"/>
        <v/>
      </c>
    </row>
    <row r="194" spans="1:25" x14ac:dyDescent="0.45">
      <c r="B194" s="271"/>
      <c r="C194" s="269" t="s">
        <v>488</v>
      </c>
      <c r="D194" s="269" t="s">
        <v>489</v>
      </c>
      <c r="E194" s="269" t="s">
        <v>184</v>
      </c>
      <c r="F194" s="269" t="s">
        <v>496</v>
      </c>
      <c r="G194" s="269" t="s">
        <v>1827</v>
      </c>
      <c r="H194" s="269" t="s">
        <v>496</v>
      </c>
      <c r="I194" s="271"/>
      <c r="W194" s="269" t="str">
        <f t="shared" si="38"/>
        <v/>
      </c>
      <c r="X194" s="269" t="str">
        <f t="shared" si="39"/>
        <v/>
      </c>
      <c r="Y194" s="269" t="str">
        <f t="shared" si="40"/>
        <v/>
      </c>
    </row>
    <row r="195" spans="1:25" x14ac:dyDescent="0.45">
      <c r="B195" s="271"/>
      <c r="I195" s="271"/>
      <c r="W195" s="269" t="str">
        <f t="shared" si="38"/>
        <v/>
      </c>
      <c r="X195" s="269" t="str">
        <f t="shared" si="39"/>
        <v/>
      </c>
      <c r="Y195" s="269" t="str">
        <f t="shared" si="40"/>
        <v/>
      </c>
    </row>
    <row r="196" spans="1:25" x14ac:dyDescent="0.45">
      <c r="B196" s="271"/>
      <c r="I196" s="271"/>
      <c r="W196" s="269" t="str">
        <f t="shared" si="38"/>
        <v/>
      </c>
      <c r="X196" s="269" t="str">
        <f t="shared" si="39"/>
        <v/>
      </c>
      <c r="Y196" s="269" t="str">
        <f t="shared" si="40"/>
        <v/>
      </c>
    </row>
    <row r="197" spans="1:25" x14ac:dyDescent="0.45">
      <c r="A197" s="269">
        <f>A184+1</f>
        <v>14</v>
      </c>
      <c r="B197" s="271"/>
      <c r="C197" s="269" t="s">
        <v>30</v>
      </c>
      <c r="I197" s="271"/>
      <c r="J197" s="269" t="s">
        <v>85</v>
      </c>
      <c r="K197" s="269" t="s">
        <v>86</v>
      </c>
      <c r="P197" s="269" t="s">
        <v>1721</v>
      </c>
      <c r="W197" s="269" t="str">
        <f t="shared" si="38"/>
        <v/>
      </c>
      <c r="X197" s="269" t="str">
        <f t="shared" si="39"/>
        <v/>
      </c>
      <c r="Y197" s="269" t="str">
        <f t="shared" si="40"/>
        <v/>
      </c>
    </row>
    <row r="198" spans="1:25" x14ac:dyDescent="0.45">
      <c r="B198" s="271">
        <v>1</v>
      </c>
      <c r="C198" s="269" t="s">
        <v>501</v>
      </c>
      <c r="D198" s="269" t="s">
        <v>502</v>
      </c>
      <c r="E198" s="269" t="s">
        <v>185</v>
      </c>
      <c r="F198" s="269" t="s">
        <v>534</v>
      </c>
      <c r="G198" s="269" t="s">
        <v>1879</v>
      </c>
      <c r="H198" s="269" t="s">
        <v>534</v>
      </c>
      <c r="I198" s="271">
        <f t="shared" ref="I198:I222" si="49">IF(E198="Full paper",1,IF(E198="Extended Abstract",2,3))</f>
        <v>1</v>
      </c>
      <c r="O198" s="269">
        <f t="shared" ref="O198:O215" si="50">IF(G198="Not Registered",0,IF(G198=0,0,1))</f>
        <v>1</v>
      </c>
      <c r="W198" s="269">
        <f t="shared" si="38"/>
        <v>1</v>
      </c>
      <c r="X198" s="269">
        <f t="shared" si="39"/>
        <v>0</v>
      </c>
      <c r="Y198" s="269">
        <f t="shared" si="40"/>
        <v>0</v>
      </c>
    </row>
    <row r="199" spans="1:25" x14ac:dyDescent="0.45">
      <c r="B199" s="271">
        <f t="shared" ref="B199:B214" si="51">B198+1</f>
        <v>2</v>
      </c>
      <c r="C199" s="269" t="s">
        <v>503</v>
      </c>
      <c r="D199" s="269" t="s">
        <v>504</v>
      </c>
      <c r="E199" s="269" t="s">
        <v>185</v>
      </c>
      <c r="F199" s="269" t="s">
        <v>535</v>
      </c>
      <c r="G199" s="269" t="s">
        <v>1880</v>
      </c>
      <c r="H199" s="269" t="s">
        <v>535</v>
      </c>
      <c r="I199" s="271">
        <f t="shared" ref="I199:I214" si="52">IF(E199="Full paper",1,IF(E199="Extended Abstract",2,3))</f>
        <v>1</v>
      </c>
      <c r="O199" s="269">
        <f t="shared" si="50"/>
        <v>1</v>
      </c>
      <c r="W199" s="269">
        <f t="shared" si="38"/>
        <v>1</v>
      </c>
      <c r="X199" s="269">
        <f t="shared" si="39"/>
        <v>0</v>
      </c>
      <c r="Y199" s="269">
        <f t="shared" si="40"/>
        <v>0</v>
      </c>
    </row>
    <row r="200" spans="1:25" x14ac:dyDescent="0.45">
      <c r="B200" s="271">
        <f t="shared" si="51"/>
        <v>3</v>
      </c>
      <c r="C200" s="269" t="s">
        <v>507</v>
      </c>
      <c r="D200" s="269" t="s">
        <v>508</v>
      </c>
      <c r="E200" s="269" t="s">
        <v>185</v>
      </c>
      <c r="F200" s="269" t="s">
        <v>537</v>
      </c>
      <c r="G200" s="269" t="s">
        <v>1881</v>
      </c>
      <c r="H200" s="269" t="s">
        <v>537</v>
      </c>
      <c r="I200" s="271">
        <f t="shared" si="52"/>
        <v>1</v>
      </c>
      <c r="O200" s="269">
        <f t="shared" si="50"/>
        <v>1</v>
      </c>
      <c r="W200" s="269">
        <f t="shared" si="38"/>
        <v>1</v>
      </c>
      <c r="X200" s="269">
        <f t="shared" si="39"/>
        <v>0</v>
      </c>
      <c r="Y200" s="269">
        <f t="shared" si="40"/>
        <v>0</v>
      </c>
    </row>
    <row r="201" spans="1:25" x14ac:dyDescent="0.45">
      <c r="B201" s="271">
        <f t="shared" si="51"/>
        <v>4</v>
      </c>
      <c r="C201" s="269" t="s">
        <v>517</v>
      </c>
      <c r="D201" s="269" t="s">
        <v>518</v>
      </c>
      <c r="E201" s="269" t="s">
        <v>212</v>
      </c>
      <c r="F201" s="269" t="s">
        <v>542</v>
      </c>
      <c r="G201" s="269" t="s">
        <v>1882</v>
      </c>
      <c r="H201" s="269" t="s">
        <v>542</v>
      </c>
      <c r="I201" s="271">
        <f t="shared" si="52"/>
        <v>2</v>
      </c>
      <c r="O201" s="269">
        <f t="shared" si="50"/>
        <v>1</v>
      </c>
      <c r="W201" s="269">
        <f t="shared" si="38"/>
        <v>0</v>
      </c>
      <c r="X201" s="269">
        <f t="shared" si="39"/>
        <v>1</v>
      </c>
      <c r="Y201" s="269">
        <f t="shared" si="40"/>
        <v>0</v>
      </c>
    </row>
    <row r="202" spans="1:25" x14ac:dyDescent="0.45">
      <c r="B202" s="271">
        <f t="shared" si="51"/>
        <v>5</v>
      </c>
      <c r="C202" s="269" t="s">
        <v>521</v>
      </c>
      <c r="D202" s="269" t="s">
        <v>522</v>
      </c>
      <c r="E202" s="269" t="s">
        <v>184</v>
      </c>
      <c r="F202" s="269" t="s">
        <v>1745</v>
      </c>
      <c r="G202" s="269" t="s">
        <v>1745</v>
      </c>
      <c r="H202" s="269" t="s">
        <v>1745</v>
      </c>
      <c r="I202" s="271">
        <f t="shared" si="52"/>
        <v>3</v>
      </c>
      <c r="O202" s="269">
        <f t="shared" si="50"/>
        <v>1</v>
      </c>
      <c r="W202" s="269">
        <f t="shared" si="38"/>
        <v>0</v>
      </c>
      <c r="X202" s="269">
        <f t="shared" si="39"/>
        <v>0</v>
      </c>
      <c r="Y202" s="269">
        <f t="shared" si="40"/>
        <v>1</v>
      </c>
    </row>
    <row r="203" spans="1:25" x14ac:dyDescent="0.45">
      <c r="B203" s="271"/>
      <c r="I203" s="271">
        <f t="shared" si="52"/>
        <v>3</v>
      </c>
      <c r="O203" s="269">
        <f t="shared" si="50"/>
        <v>0</v>
      </c>
      <c r="W203" s="269" t="str">
        <f t="shared" si="38"/>
        <v/>
      </c>
      <c r="X203" s="269" t="str">
        <f t="shared" si="39"/>
        <v/>
      </c>
      <c r="Y203" s="269" t="str">
        <f t="shared" si="40"/>
        <v/>
      </c>
    </row>
    <row r="204" spans="1:25" x14ac:dyDescent="0.45">
      <c r="B204" s="271">
        <f>B202+1</f>
        <v>6</v>
      </c>
      <c r="C204" s="269" t="s">
        <v>509</v>
      </c>
      <c r="D204" s="269" t="s">
        <v>510</v>
      </c>
      <c r="E204" s="269" t="s">
        <v>184</v>
      </c>
      <c r="F204" s="269" t="s">
        <v>538</v>
      </c>
      <c r="G204" s="269" t="s">
        <v>1884</v>
      </c>
      <c r="H204" s="269" t="s">
        <v>538</v>
      </c>
      <c r="I204" s="271">
        <f t="shared" si="52"/>
        <v>3</v>
      </c>
      <c r="O204" s="269">
        <f t="shared" si="50"/>
        <v>1</v>
      </c>
      <c r="W204" s="269">
        <f t="shared" si="38"/>
        <v>0</v>
      </c>
      <c r="X204" s="269">
        <f t="shared" si="39"/>
        <v>0</v>
      </c>
      <c r="Y204" s="269">
        <f t="shared" si="40"/>
        <v>1</v>
      </c>
    </row>
    <row r="205" spans="1:25" x14ac:dyDescent="0.45">
      <c r="B205" s="271">
        <f t="shared" si="51"/>
        <v>7</v>
      </c>
      <c r="C205" s="269" t="s">
        <v>511</v>
      </c>
      <c r="D205" s="269" t="s">
        <v>512</v>
      </c>
      <c r="E205" s="269" t="s">
        <v>184</v>
      </c>
      <c r="F205" s="269" t="s">
        <v>539</v>
      </c>
      <c r="G205" s="269" t="s">
        <v>539</v>
      </c>
      <c r="H205" s="269" t="s">
        <v>539</v>
      </c>
      <c r="I205" s="271">
        <f t="shared" si="52"/>
        <v>3</v>
      </c>
      <c r="O205" s="269">
        <f t="shared" si="50"/>
        <v>1</v>
      </c>
      <c r="W205" s="269">
        <f t="shared" si="38"/>
        <v>0</v>
      </c>
      <c r="X205" s="269">
        <f t="shared" si="39"/>
        <v>0</v>
      </c>
      <c r="Y205" s="269">
        <f t="shared" si="40"/>
        <v>1</v>
      </c>
    </row>
    <row r="206" spans="1:25" x14ac:dyDescent="0.45">
      <c r="B206" s="271">
        <f t="shared" si="51"/>
        <v>8</v>
      </c>
      <c r="C206" s="269" t="s">
        <v>513</v>
      </c>
      <c r="D206" s="269" t="s">
        <v>514</v>
      </c>
      <c r="E206" s="269" t="s">
        <v>184</v>
      </c>
      <c r="F206" s="269" t="s">
        <v>543</v>
      </c>
      <c r="G206" s="269" t="s">
        <v>543</v>
      </c>
      <c r="H206" s="269" t="s">
        <v>540</v>
      </c>
      <c r="I206" s="271">
        <f t="shared" si="52"/>
        <v>3</v>
      </c>
      <c r="O206" s="269">
        <f t="shared" si="50"/>
        <v>1</v>
      </c>
      <c r="W206" s="269">
        <f t="shared" si="38"/>
        <v>0</v>
      </c>
      <c r="X206" s="269">
        <f t="shared" si="39"/>
        <v>0</v>
      </c>
      <c r="Y206" s="269">
        <f t="shared" si="40"/>
        <v>1</v>
      </c>
    </row>
    <row r="207" spans="1:25" x14ac:dyDescent="0.45">
      <c r="B207" s="271">
        <f t="shared" si="51"/>
        <v>9</v>
      </c>
      <c r="C207" s="269" t="s">
        <v>519</v>
      </c>
      <c r="D207" s="269" t="s">
        <v>520</v>
      </c>
      <c r="E207" s="269" t="s">
        <v>184</v>
      </c>
      <c r="F207" s="269" t="s">
        <v>543</v>
      </c>
      <c r="G207" s="269" t="s">
        <v>1870</v>
      </c>
      <c r="H207" s="269" t="s">
        <v>543</v>
      </c>
      <c r="I207" s="271">
        <f t="shared" si="52"/>
        <v>3</v>
      </c>
      <c r="O207" s="269">
        <f t="shared" si="50"/>
        <v>1</v>
      </c>
      <c r="W207" s="269">
        <f t="shared" si="38"/>
        <v>0</v>
      </c>
      <c r="X207" s="269">
        <f t="shared" si="39"/>
        <v>0</v>
      </c>
      <c r="Y207" s="269">
        <f t="shared" si="40"/>
        <v>1</v>
      </c>
    </row>
    <row r="208" spans="1:25" x14ac:dyDescent="0.45">
      <c r="B208" s="271">
        <f t="shared" si="51"/>
        <v>10</v>
      </c>
      <c r="C208" s="269" t="s">
        <v>525</v>
      </c>
      <c r="D208" s="269" t="s">
        <v>526</v>
      </c>
      <c r="E208" s="269" t="s">
        <v>184</v>
      </c>
      <c r="F208" s="269" t="s">
        <v>545</v>
      </c>
      <c r="G208" s="269" t="s">
        <v>1886</v>
      </c>
      <c r="H208" s="269" t="s">
        <v>545</v>
      </c>
      <c r="I208" s="271">
        <f t="shared" si="52"/>
        <v>3</v>
      </c>
      <c r="O208" s="269">
        <f t="shared" si="50"/>
        <v>1</v>
      </c>
      <c r="W208" s="269">
        <f t="shared" si="38"/>
        <v>0</v>
      </c>
      <c r="X208" s="269">
        <f t="shared" si="39"/>
        <v>0</v>
      </c>
      <c r="Y208" s="269">
        <f t="shared" si="40"/>
        <v>1</v>
      </c>
    </row>
    <row r="209" spans="1:25" x14ac:dyDescent="0.45">
      <c r="B209" s="271"/>
      <c r="I209" s="271">
        <f t="shared" si="52"/>
        <v>3</v>
      </c>
      <c r="O209" s="269">
        <f t="shared" si="50"/>
        <v>0</v>
      </c>
      <c r="W209" s="269" t="str">
        <f t="shared" ref="W209:W272" si="53">IF(O209="","",IF(O209=1,IF(I209=1,1,0),""))</f>
        <v/>
      </c>
      <c r="X209" s="269" t="str">
        <f t="shared" ref="X209:X272" si="54">IF(O209="","",IF(O209=1,IF(I209=2,1,0),""))</f>
        <v/>
      </c>
      <c r="Y209" s="269" t="str">
        <f t="shared" ref="Y209:Y272" si="55">IF(O209="","",IF(O209=1,IF(I209=3,1,0),""))</f>
        <v/>
      </c>
    </row>
    <row r="210" spans="1:25" x14ac:dyDescent="0.45">
      <c r="B210" s="271">
        <f>B208+1</f>
        <v>11</v>
      </c>
      <c r="C210" s="269" t="s">
        <v>531</v>
      </c>
      <c r="D210" s="269" t="s">
        <v>532</v>
      </c>
      <c r="E210" s="269" t="s">
        <v>184</v>
      </c>
      <c r="F210" s="269" t="s">
        <v>548</v>
      </c>
      <c r="G210" s="269" t="s">
        <v>1889</v>
      </c>
      <c r="H210" s="269" t="s">
        <v>548</v>
      </c>
      <c r="I210" s="271">
        <f t="shared" si="52"/>
        <v>3</v>
      </c>
      <c r="N210" s="269">
        <v>1</v>
      </c>
      <c r="O210" s="269">
        <f t="shared" si="50"/>
        <v>1</v>
      </c>
      <c r="W210" s="269">
        <f t="shared" si="53"/>
        <v>0</v>
      </c>
      <c r="X210" s="269">
        <f t="shared" si="54"/>
        <v>0</v>
      </c>
      <c r="Y210" s="269">
        <f t="shared" si="55"/>
        <v>1</v>
      </c>
    </row>
    <row r="211" spans="1:25" x14ac:dyDescent="0.45">
      <c r="B211" s="271">
        <f t="shared" si="51"/>
        <v>12</v>
      </c>
      <c r="C211" s="269" t="s">
        <v>527</v>
      </c>
      <c r="D211" s="269" t="s">
        <v>528</v>
      </c>
      <c r="E211" s="269" t="s">
        <v>184</v>
      </c>
      <c r="F211" s="269" t="s">
        <v>546</v>
      </c>
      <c r="G211" s="269" t="s">
        <v>1887</v>
      </c>
      <c r="H211" s="269" t="s">
        <v>546</v>
      </c>
      <c r="I211" s="271">
        <f t="shared" si="52"/>
        <v>3</v>
      </c>
      <c r="O211" s="269">
        <f t="shared" si="50"/>
        <v>1</v>
      </c>
      <c r="W211" s="269">
        <f t="shared" si="53"/>
        <v>0</v>
      </c>
      <c r="X211" s="269">
        <f t="shared" si="54"/>
        <v>0</v>
      </c>
      <c r="Y211" s="269">
        <f t="shared" si="55"/>
        <v>1</v>
      </c>
    </row>
    <row r="212" spans="1:25" x14ac:dyDescent="0.45">
      <c r="B212" s="271">
        <f t="shared" si="51"/>
        <v>13</v>
      </c>
      <c r="C212" s="269" t="s">
        <v>523</v>
      </c>
      <c r="D212" s="269" t="s">
        <v>524</v>
      </c>
      <c r="E212" s="269" t="s">
        <v>184</v>
      </c>
      <c r="F212" s="269" t="s">
        <v>544</v>
      </c>
      <c r="G212" s="269" t="s">
        <v>1885</v>
      </c>
      <c r="H212" s="269" t="s">
        <v>544</v>
      </c>
      <c r="I212" s="271">
        <f t="shared" si="52"/>
        <v>3</v>
      </c>
      <c r="O212" s="269">
        <f t="shared" si="50"/>
        <v>1</v>
      </c>
      <c r="W212" s="269">
        <f t="shared" si="53"/>
        <v>0</v>
      </c>
      <c r="X212" s="269">
        <f t="shared" si="54"/>
        <v>0</v>
      </c>
      <c r="Y212" s="269">
        <f t="shared" si="55"/>
        <v>1</v>
      </c>
    </row>
    <row r="213" spans="1:25" x14ac:dyDescent="0.45">
      <c r="B213" s="271">
        <f t="shared" si="51"/>
        <v>14</v>
      </c>
      <c r="C213" s="269" t="s">
        <v>529</v>
      </c>
      <c r="D213" s="269" t="s">
        <v>530</v>
      </c>
      <c r="E213" s="269" t="s">
        <v>184</v>
      </c>
      <c r="F213" s="269" t="s">
        <v>547</v>
      </c>
      <c r="G213" s="269" t="s">
        <v>1888</v>
      </c>
      <c r="H213" s="269" t="s">
        <v>547</v>
      </c>
      <c r="I213" s="271">
        <f t="shared" si="52"/>
        <v>3</v>
      </c>
      <c r="O213" s="269">
        <f t="shared" si="50"/>
        <v>1</v>
      </c>
      <c r="W213" s="269">
        <f t="shared" si="53"/>
        <v>0</v>
      </c>
      <c r="X213" s="269">
        <f t="shared" si="54"/>
        <v>0</v>
      </c>
      <c r="Y213" s="269">
        <f t="shared" si="55"/>
        <v>1</v>
      </c>
    </row>
    <row r="214" spans="1:25" x14ac:dyDescent="0.45">
      <c r="B214" s="271">
        <f t="shared" si="51"/>
        <v>15</v>
      </c>
      <c r="C214" s="269">
        <v>0</v>
      </c>
      <c r="D214" s="269">
        <v>0</v>
      </c>
      <c r="E214" s="269">
        <v>0</v>
      </c>
      <c r="F214" s="269">
        <v>0</v>
      </c>
      <c r="G214" s="269">
        <v>0</v>
      </c>
      <c r="H214" s="269">
        <v>0</v>
      </c>
      <c r="I214" s="271">
        <f t="shared" si="52"/>
        <v>3</v>
      </c>
      <c r="O214" s="269">
        <f t="shared" si="50"/>
        <v>0</v>
      </c>
      <c r="W214" s="269" t="str">
        <f t="shared" si="53"/>
        <v/>
      </c>
      <c r="X214" s="269" t="str">
        <f t="shared" si="54"/>
        <v/>
      </c>
      <c r="Y214" s="269" t="str">
        <f t="shared" si="55"/>
        <v/>
      </c>
    </row>
    <row r="215" spans="1:25" x14ac:dyDescent="0.45">
      <c r="B215" s="271"/>
      <c r="I215" s="271"/>
      <c r="O215" s="269">
        <f t="shared" si="50"/>
        <v>0</v>
      </c>
      <c r="W215" s="269" t="str">
        <f t="shared" si="53"/>
        <v/>
      </c>
      <c r="X215" s="269" t="str">
        <f t="shared" si="54"/>
        <v/>
      </c>
      <c r="Y215" s="269" t="str">
        <f t="shared" si="55"/>
        <v/>
      </c>
    </row>
    <row r="216" spans="1:25" x14ac:dyDescent="0.45">
      <c r="B216" s="271"/>
      <c r="C216" s="269" t="s">
        <v>2168</v>
      </c>
      <c r="I216" s="271"/>
      <c r="W216" s="269" t="str">
        <f t="shared" si="53"/>
        <v/>
      </c>
      <c r="X216" s="269" t="str">
        <f t="shared" si="54"/>
        <v/>
      </c>
      <c r="Y216" s="269" t="str">
        <f t="shared" si="55"/>
        <v/>
      </c>
    </row>
    <row r="217" spans="1:25" x14ac:dyDescent="0.45">
      <c r="B217" s="271"/>
      <c r="C217" s="269" t="s">
        <v>499</v>
      </c>
      <c r="D217" s="269" t="s">
        <v>500</v>
      </c>
      <c r="E217" s="269" t="s">
        <v>185</v>
      </c>
      <c r="F217" s="269" t="s">
        <v>533</v>
      </c>
      <c r="G217" s="269" t="s">
        <v>1827</v>
      </c>
      <c r="H217" s="269" t="s">
        <v>533</v>
      </c>
      <c r="I217" s="271"/>
      <c r="W217" s="269" t="str">
        <f t="shared" si="53"/>
        <v/>
      </c>
      <c r="X217" s="269" t="str">
        <f t="shared" si="54"/>
        <v/>
      </c>
      <c r="Y217" s="269" t="str">
        <f t="shared" si="55"/>
        <v/>
      </c>
    </row>
    <row r="218" spans="1:25" x14ac:dyDescent="0.45">
      <c r="B218" s="271"/>
      <c r="C218" s="269" t="s">
        <v>505</v>
      </c>
      <c r="D218" s="269" t="s">
        <v>506</v>
      </c>
      <c r="E218" s="269" t="s">
        <v>184</v>
      </c>
      <c r="F218" s="269" t="s">
        <v>536</v>
      </c>
      <c r="G218" s="269">
        <v>0</v>
      </c>
      <c r="H218" s="269" t="s">
        <v>536</v>
      </c>
      <c r="I218" s="271"/>
      <c r="W218" s="269" t="str">
        <f t="shared" si="53"/>
        <v/>
      </c>
      <c r="X218" s="269" t="str">
        <f t="shared" si="54"/>
        <v/>
      </c>
      <c r="Y218" s="269" t="str">
        <f t="shared" si="55"/>
        <v/>
      </c>
    </row>
    <row r="219" spans="1:25" x14ac:dyDescent="0.45">
      <c r="B219" s="271"/>
      <c r="C219" s="269" t="s">
        <v>515</v>
      </c>
      <c r="D219" s="269" t="s">
        <v>516</v>
      </c>
      <c r="E219" s="269" t="s">
        <v>184</v>
      </c>
      <c r="F219" s="269" t="s">
        <v>541</v>
      </c>
      <c r="G219" s="269" t="s">
        <v>1827</v>
      </c>
      <c r="H219" s="269" t="s">
        <v>541</v>
      </c>
      <c r="I219" s="271"/>
      <c r="W219" s="269" t="str">
        <f t="shared" si="53"/>
        <v/>
      </c>
      <c r="X219" s="269" t="str">
        <f t="shared" si="54"/>
        <v/>
      </c>
      <c r="Y219" s="269" t="str">
        <f t="shared" si="55"/>
        <v/>
      </c>
    </row>
    <row r="220" spans="1:25" x14ac:dyDescent="0.45">
      <c r="B220" s="271"/>
      <c r="I220" s="271"/>
      <c r="W220" s="269" t="str">
        <f t="shared" si="53"/>
        <v/>
      </c>
      <c r="X220" s="269" t="str">
        <f t="shared" si="54"/>
        <v/>
      </c>
      <c r="Y220" s="269" t="str">
        <f t="shared" si="55"/>
        <v/>
      </c>
    </row>
    <row r="221" spans="1:25" x14ac:dyDescent="0.45">
      <c r="A221" s="269">
        <f>A197+1</f>
        <v>15</v>
      </c>
      <c r="B221" s="271"/>
      <c r="C221" s="269" t="s">
        <v>31</v>
      </c>
      <c r="I221" s="271"/>
      <c r="J221" s="269" t="s">
        <v>89</v>
      </c>
      <c r="K221" s="269" t="s">
        <v>90</v>
      </c>
      <c r="L221" s="269" t="s">
        <v>91</v>
      </c>
      <c r="M221" s="269" t="s">
        <v>92</v>
      </c>
      <c r="W221" s="269" t="str">
        <f t="shared" si="53"/>
        <v/>
      </c>
      <c r="X221" s="269" t="str">
        <f t="shared" si="54"/>
        <v/>
      </c>
      <c r="Y221" s="269" t="str">
        <f t="shared" si="55"/>
        <v/>
      </c>
    </row>
    <row r="222" spans="1:25" x14ac:dyDescent="0.45">
      <c r="B222" s="271">
        <v>1</v>
      </c>
      <c r="C222" s="269" t="s">
        <v>551</v>
      </c>
      <c r="D222" s="269" t="s">
        <v>552</v>
      </c>
      <c r="E222" s="269" t="s">
        <v>185</v>
      </c>
      <c r="F222" s="269" t="s">
        <v>562</v>
      </c>
      <c r="G222" s="269" t="s">
        <v>1891</v>
      </c>
      <c r="H222" s="269" t="s">
        <v>562</v>
      </c>
      <c r="I222" s="271">
        <f t="shared" si="49"/>
        <v>1</v>
      </c>
      <c r="O222" s="269">
        <f t="shared" ref="O222:O227" si="56">IF(G222="Not Registered",0,IF(G222=0,0,1))</f>
        <v>1</v>
      </c>
      <c r="W222" s="269">
        <f t="shared" si="53"/>
        <v>1</v>
      </c>
      <c r="X222" s="269">
        <f t="shared" si="54"/>
        <v>0</v>
      </c>
      <c r="Y222" s="269">
        <f t="shared" si="55"/>
        <v>0</v>
      </c>
    </row>
    <row r="223" spans="1:25" x14ac:dyDescent="0.45">
      <c r="B223" s="271">
        <f t="shared" ref="B223:B226" si="57">B222+1</f>
        <v>2</v>
      </c>
      <c r="C223" s="269" t="s">
        <v>559</v>
      </c>
      <c r="D223" s="269" t="s">
        <v>560</v>
      </c>
      <c r="E223" s="269" t="s">
        <v>212</v>
      </c>
      <c r="F223" s="269" t="s">
        <v>563</v>
      </c>
      <c r="G223" s="269" t="s">
        <v>1892</v>
      </c>
      <c r="H223" s="269" t="s">
        <v>563</v>
      </c>
      <c r="I223" s="271">
        <f>IF(E223="Full paper",1,IF(E223="Extended Abstract",2,3))</f>
        <v>2</v>
      </c>
      <c r="O223" s="269">
        <f t="shared" si="56"/>
        <v>1</v>
      </c>
      <c r="W223" s="269">
        <f t="shared" si="53"/>
        <v>0</v>
      </c>
      <c r="X223" s="269">
        <f t="shared" si="54"/>
        <v>1</v>
      </c>
      <c r="Y223" s="269">
        <f t="shared" si="55"/>
        <v>0</v>
      </c>
    </row>
    <row r="224" spans="1:25" x14ac:dyDescent="0.45">
      <c r="B224" s="271">
        <f t="shared" si="57"/>
        <v>3</v>
      </c>
      <c r="C224" s="269" t="s">
        <v>553</v>
      </c>
      <c r="D224" s="269" t="s">
        <v>554</v>
      </c>
      <c r="E224" s="269" t="s">
        <v>184</v>
      </c>
      <c r="F224" s="269" t="s">
        <v>482</v>
      </c>
      <c r="G224" s="269" t="s">
        <v>1893</v>
      </c>
      <c r="H224" s="269" t="s">
        <v>482</v>
      </c>
      <c r="I224" s="271">
        <f>IF(E224="Full paper",1,IF(E224="Extended Abstract",2,3))</f>
        <v>3</v>
      </c>
      <c r="O224" s="269">
        <f t="shared" si="56"/>
        <v>1</v>
      </c>
      <c r="W224" s="269">
        <f t="shared" si="53"/>
        <v>0</v>
      </c>
      <c r="X224" s="269">
        <f t="shared" si="54"/>
        <v>0</v>
      </c>
      <c r="Y224" s="269">
        <f t="shared" si="55"/>
        <v>1</v>
      </c>
    </row>
    <row r="225" spans="1:25" x14ac:dyDescent="0.45">
      <c r="B225" s="271">
        <f t="shared" si="57"/>
        <v>4</v>
      </c>
      <c r="C225" s="269" t="s">
        <v>555</v>
      </c>
      <c r="D225" s="269" t="s">
        <v>556</v>
      </c>
      <c r="E225" s="269" t="s">
        <v>184</v>
      </c>
      <c r="F225" s="269" t="s">
        <v>1683</v>
      </c>
      <c r="G225" s="269" t="s">
        <v>1683</v>
      </c>
      <c r="H225" s="269" t="s">
        <v>482</v>
      </c>
      <c r="I225" s="271">
        <f>IF(E225="Full paper",1,IF(E225="Extended Abstract",2,3))</f>
        <v>3</v>
      </c>
      <c r="O225" s="269">
        <f t="shared" si="56"/>
        <v>1</v>
      </c>
      <c r="W225" s="269">
        <f t="shared" si="53"/>
        <v>0</v>
      </c>
      <c r="X225" s="269">
        <f t="shared" si="54"/>
        <v>0</v>
      </c>
      <c r="Y225" s="269">
        <f t="shared" si="55"/>
        <v>1</v>
      </c>
    </row>
    <row r="226" spans="1:25" x14ac:dyDescent="0.45">
      <c r="B226" s="271">
        <f t="shared" si="57"/>
        <v>5</v>
      </c>
      <c r="C226" s="269" t="s">
        <v>557</v>
      </c>
      <c r="D226" s="269" t="s">
        <v>558</v>
      </c>
      <c r="E226" s="269" t="s">
        <v>184</v>
      </c>
      <c r="F226" s="269" t="s">
        <v>1683</v>
      </c>
      <c r="G226" s="269" t="s">
        <v>1683</v>
      </c>
      <c r="H226" s="269" t="s">
        <v>482</v>
      </c>
      <c r="I226" s="271">
        <f>IF(E226="Full paper",1,IF(E226="Extended Abstract",2,3))</f>
        <v>3</v>
      </c>
      <c r="O226" s="269">
        <f t="shared" si="56"/>
        <v>1</v>
      </c>
      <c r="W226" s="269">
        <f t="shared" si="53"/>
        <v>0</v>
      </c>
      <c r="X226" s="269">
        <f t="shared" si="54"/>
        <v>0</v>
      </c>
      <c r="Y226" s="269">
        <f t="shared" si="55"/>
        <v>1</v>
      </c>
    </row>
    <row r="227" spans="1:25" x14ac:dyDescent="0.45">
      <c r="B227" s="271"/>
      <c r="I227" s="271">
        <f>IF(E227="Full paper",1,IF(E227="Extended Abstract",2,3))</f>
        <v>3</v>
      </c>
      <c r="O227" s="269">
        <f t="shared" si="56"/>
        <v>0</v>
      </c>
      <c r="W227" s="269" t="str">
        <f t="shared" si="53"/>
        <v/>
      </c>
      <c r="X227" s="269" t="str">
        <f t="shared" si="54"/>
        <v/>
      </c>
      <c r="Y227" s="269" t="str">
        <f t="shared" si="55"/>
        <v/>
      </c>
    </row>
    <row r="228" spans="1:25" x14ac:dyDescent="0.45">
      <c r="B228" s="271"/>
      <c r="I228" s="271"/>
      <c r="W228" s="269" t="str">
        <f t="shared" si="53"/>
        <v/>
      </c>
      <c r="X228" s="269" t="str">
        <f t="shared" si="54"/>
        <v/>
      </c>
      <c r="Y228" s="269" t="str">
        <f t="shared" si="55"/>
        <v/>
      </c>
    </row>
    <row r="229" spans="1:25" x14ac:dyDescent="0.45">
      <c r="A229" s="269">
        <f>A221+1</f>
        <v>16</v>
      </c>
      <c r="B229" s="271"/>
      <c r="C229" s="269" t="s">
        <v>32</v>
      </c>
      <c r="I229" s="271"/>
      <c r="J229" s="269" t="s">
        <v>93</v>
      </c>
      <c r="K229" s="269" t="s">
        <v>94</v>
      </c>
      <c r="R229" s="269" t="s">
        <v>1746</v>
      </c>
      <c r="W229" s="269" t="str">
        <f t="shared" si="53"/>
        <v/>
      </c>
      <c r="X229" s="269" t="str">
        <f t="shared" si="54"/>
        <v/>
      </c>
      <c r="Y229" s="269" t="str">
        <f t="shared" si="55"/>
        <v/>
      </c>
    </row>
    <row r="230" spans="1:25" x14ac:dyDescent="0.45">
      <c r="B230" s="271">
        <v>1</v>
      </c>
      <c r="C230" s="269" t="s">
        <v>568</v>
      </c>
      <c r="D230" s="269" t="s">
        <v>569</v>
      </c>
      <c r="E230" s="269" t="s">
        <v>185</v>
      </c>
      <c r="F230" s="269" t="s">
        <v>588</v>
      </c>
      <c r="G230" s="269" t="s">
        <v>1894</v>
      </c>
      <c r="H230" s="269" t="s">
        <v>588</v>
      </c>
      <c r="I230" s="271">
        <f t="shared" ref="I230" si="58">IF(E230="Full paper",1,IF(E230="Extended Abstract",2,3))</f>
        <v>1</v>
      </c>
      <c r="O230" s="269">
        <f t="shared" ref="O230:O262" si="59">IF(G230="Not Registered",0,IF(G230=0,0,1))</f>
        <v>1</v>
      </c>
      <c r="W230" s="269">
        <f t="shared" si="53"/>
        <v>1</v>
      </c>
      <c r="X230" s="269">
        <f t="shared" si="54"/>
        <v>0</v>
      </c>
      <c r="Y230" s="269">
        <f t="shared" si="55"/>
        <v>0</v>
      </c>
    </row>
    <row r="231" spans="1:25" x14ac:dyDescent="0.45">
      <c r="B231" s="271">
        <f t="shared" ref="B231:B240" si="60">B230+1</f>
        <v>2</v>
      </c>
      <c r="C231" s="269" t="s">
        <v>570</v>
      </c>
      <c r="D231" s="269" t="s">
        <v>571</v>
      </c>
      <c r="E231" s="269" t="s">
        <v>185</v>
      </c>
      <c r="F231" s="269" t="s">
        <v>589</v>
      </c>
      <c r="G231" s="269" t="s">
        <v>1895</v>
      </c>
      <c r="H231" s="269" t="s">
        <v>589</v>
      </c>
      <c r="I231" s="271">
        <f t="shared" ref="I231:I240" si="61">IF(E231="Full paper",1,IF(E231="Extended Abstract",2,3))</f>
        <v>1</v>
      </c>
      <c r="O231" s="269">
        <f t="shared" si="59"/>
        <v>1</v>
      </c>
      <c r="W231" s="269">
        <f t="shared" si="53"/>
        <v>1</v>
      </c>
      <c r="X231" s="269">
        <f t="shared" si="54"/>
        <v>0</v>
      </c>
      <c r="Y231" s="269">
        <f t="shared" si="55"/>
        <v>0</v>
      </c>
    </row>
    <row r="232" spans="1:25" x14ac:dyDescent="0.45">
      <c r="B232" s="271">
        <f t="shared" si="60"/>
        <v>3</v>
      </c>
      <c r="C232" s="269" t="s">
        <v>580</v>
      </c>
      <c r="D232" s="269" t="s">
        <v>581</v>
      </c>
      <c r="E232" s="269" t="s">
        <v>184</v>
      </c>
      <c r="F232" s="269" t="s">
        <v>2194</v>
      </c>
      <c r="G232" s="269" t="s">
        <v>1897</v>
      </c>
      <c r="H232" s="269" t="s">
        <v>480</v>
      </c>
      <c r="I232" s="271">
        <f t="shared" si="61"/>
        <v>3</v>
      </c>
      <c r="O232" s="269">
        <f t="shared" si="59"/>
        <v>1</v>
      </c>
      <c r="W232" s="269">
        <f t="shared" si="53"/>
        <v>0</v>
      </c>
      <c r="X232" s="269">
        <f t="shared" si="54"/>
        <v>0</v>
      </c>
      <c r="Y232" s="269">
        <f t="shared" si="55"/>
        <v>1</v>
      </c>
    </row>
    <row r="233" spans="1:25" x14ac:dyDescent="0.45">
      <c r="B233" s="271">
        <f t="shared" si="60"/>
        <v>4</v>
      </c>
      <c r="C233" s="269" t="s">
        <v>584</v>
      </c>
      <c r="D233" s="269" t="s">
        <v>585</v>
      </c>
      <c r="E233" s="269" t="s">
        <v>184</v>
      </c>
      <c r="F233" s="269" t="s">
        <v>594</v>
      </c>
      <c r="G233" s="269" t="s">
        <v>594</v>
      </c>
      <c r="H233" s="269" t="s">
        <v>594</v>
      </c>
      <c r="I233" s="271">
        <f t="shared" si="61"/>
        <v>3</v>
      </c>
      <c r="O233" s="269">
        <f t="shared" si="59"/>
        <v>1</v>
      </c>
      <c r="W233" s="269">
        <f t="shared" si="53"/>
        <v>0</v>
      </c>
      <c r="X233" s="269">
        <f t="shared" si="54"/>
        <v>0</v>
      </c>
      <c r="Y233" s="269">
        <f t="shared" si="55"/>
        <v>1</v>
      </c>
    </row>
    <row r="234" spans="1:25" x14ac:dyDescent="0.45">
      <c r="B234" s="271">
        <f t="shared" si="60"/>
        <v>5</v>
      </c>
      <c r="C234" s="269" t="s">
        <v>566</v>
      </c>
      <c r="D234" s="269" t="s">
        <v>567</v>
      </c>
      <c r="E234" s="269" t="s">
        <v>184</v>
      </c>
      <c r="F234" s="269" t="s">
        <v>587</v>
      </c>
      <c r="G234" s="269" t="s">
        <v>1898</v>
      </c>
      <c r="H234" s="269" t="s">
        <v>587</v>
      </c>
      <c r="I234" s="271">
        <f t="shared" si="61"/>
        <v>3</v>
      </c>
      <c r="O234" s="269">
        <f t="shared" si="59"/>
        <v>1</v>
      </c>
      <c r="W234" s="269">
        <f t="shared" si="53"/>
        <v>0</v>
      </c>
      <c r="X234" s="269">
        <f t="shared" si="54"/>
        <v>0</v>
      </c>
      <c r="Y234" s="269">
        <f t="shared" si="55"/>
        <v>1</v>
      </c>
    </row>
    <row r="235" spans="1:25" x14ac:dyDescent="0.45">
      <c r="B235" s="271"/>
      <c r="I235" s="271">
        <f t="shared" si="61"/>
        <v>3</v>
      </c>
      <c r="O235" s="269">
        <f t="shared" si="59"/>
        <v>0</v>
      </c>
      <c r="W235" s="269" t="str">
        <f t="shared" si="53"/>
        <v/>
      </c>
      <c r="X235" s="269" t="str">
        <f t="shared" si="54"/>
        <v/>
      </c>
      <c r="Y235" s="269" t="str">
        <f t="shared" si="55"/>
        <v/>
      </c>
    </row>
    <row r="236" spans="1:25" x14ac:dyDescent="0.45">
      <c r="B236" s="271">
        <f>B234+1</f>
        <v>6</v>
      </c>
      <c r="C236" s="269">
        <v>0</v>
      </c>
      <c r="D236" s="269">
        <v>0</v>
      </c>
      <c r="E236" s="269">
        <v>0</v>
      </c>
      <c r="F236" s="269">
        <v>0</v>
      </c>
      <c r="G236" s="269">
        <v>0</v>
      </c>
      <c r="H236" s="269">
        <v>0</v>
      </c>
      <c r="I236" s="271">
        <f t="shared" si="61"/>
        <v>3</v>
      </c>
      <c r="O236" s="269">
        <f t="shared" si="59"/>
        <v>0</v>
      </c>
      <c r="S236" s="271"/>
      <c r="W236" s="269" t="str">
        <f t="shared" si="53"/>
        <v/>
      </c>
      <c r="X236" s="269" t="str">
        <f t="shared" si="54"/>
        <v/>
      </c>
      <c r="Y236" s="269" t="str">
        <f t="shared" si="55"/>
        <v/>
      </c>
    </row>
    <row r="237" spans="1:25" x14ac:dyDescent="0.45">
      <c r="B237" s="271">
        <f t="shared" si="60"/>
        <v>7</v>
      </c>
      <c r="C237" s="269">
        <v>0</v>
      </c>
      <c r="D237" s="269">
        <v>0</v>
      </c>
      <c r="E237" s="269">
        <v>0</v>
      </c>
      <c r="F237" s="269">
        <v>0</v>
      </c>
      <c r="G237" s="269">
        <v>0</v>
      </c>
      <c r="H237" s="269">
        <v>0</v>
      </c>
      <c r="I237" s="271">
        <f t="shared" si="61"/>
        <v>3</v>
      </c>
      <c r="O237" s="269">
        <f t="shared" si="59"/>
        <v>0</v>
      </c>
      <c r="S237" s="271"/>
      <c r="W237" s="269" t="str">
        <f t="shared" si="53"/>
        <v/>
      </c>
      <c r="X237" s="269" t="str">
        <f t="shared" si="54"/>
        <v/>
      </c>
      <c r="Y237" s="269" t="str">
        <f t="shared" si="55"/>
        <v/>
      </c>
    </row>
    <row r="238" spans="1:25" x14ac:dyDescent="0.45">
      <c r="B238" s="271">
        <f t="shared" si="60"/>
        <v>8</v>
      </c>
      <c r="C238" s="269">
        <v>0</v>
      </c>
      <c r="D238" s="269">
        <v>0</v>
      </c>
      <c r="E238" s="269">
        <v>0</v>
      </c>
      <c r="F238" s="269">
        <v>0</v>
      </c>
      <c r="G238" s="269">
        <v>0</v>
      </c>
      <c r="H238" s="269">
        <v>0</v>
      </c>
      <c r="I238" s="271">
        <f t="shared" si="61"/>
        <v>3</v>
      </c>
      <c r="O238" s="269">
        <f t="shared" si="59"/>
        <v>0</v>
      </c>
      <c r="W238" s="269" t="str">
        <f t="shared" si="53"/>
        <v/>
      </c>
      <c r="X238" s="269" t="str">
        <f t="shared" si="54"/>
        <v/>
      </c>
      <c r="Y238" s="269" t="str">
        <f t="shared" si="55"/>
        <v/>
      </c>
    </row>
    <row r="239" spans="1:25" x14ac:dyDescent="0.45">
      <c r="B239" s="271">
        <f t="shared" si="60"/>
        <v>9</v>
      </c>
      <c r="C239" s="269">
        <v>0</v>
      </c>
      <c r="D239" s="269">
        <v>0</v>
      </c>
      <c r="E239" s="269">
        <v>0</v>
      </c>
      <c r="F239" s="269">
        <v>0</v>
      </c>
      <c r="G239" s="269">
        <v>0</v>
      </c>
      <c r="H239" s="269">
        <v>0</v>
      </c>
      <c r="I239" s="271">
        <f t="shared" si="61"/>
        <v>3</v>
      </c>
      <c r="O239" s="269">
        <f t="shared" si="59"/>
        <v>0</v>
      </c>
      <c r="W239" s="269" t="str">
        <f t="shared" si="53"/>
        <v/>
      </c>
      <c r="X239" s="269" t="str">
        <f t="shared" si="54"/>
        <v/>
      </c>
      <c r="Y239" s="269" t="str">
        <f t="shared" si="55"/>
        <v/>
      </c>
    </row>
    <row r="240" spans="1:25" x14ac:dyDescent="0.45">
      <c r="B240" s="271">
        <f t="shared" si="60"/>
        <v>10</v>
      </c>
      <c r="C240" s="269">
        <v>0</v>
      </c>
      <c r="D240" s="269">
        <v>0</v>
      </c>
      <c r="E240" s="269">
        <v>0</v>
      </c>
      <c r="F240" s="269">
        <v>0</v>
      </c>
      <c r="G240" s="269">
        <v>0</v>
      </c>
      <c r="H240" s="269">
        <v>0</v>
      </c>
      <c r="I240" s="271">
        <f t="shared" si="61"/>
        <v>3</v>
      </c>
      <c r="O240" s="269">
        <f t="shared" si="59"/>
        <v>0</v>
      </c>
      <c r="W240" s="269" t="str">
        <f t="shared" si="53"/>
        <v/>
      </c>
      <c r="X240" s="269" t="str">
        <f t="shared" si="54"/>
        <v/>
      </c>
      <c r="Y240" s="269" t="str">
        <f t="shared" si="55"/>
        <v/>
      </c>
    </row>
    <row r="241" spans="1:25" x14ac:dyDescent="0.45">
      <c r="B241" s="271"/>
      <c r="I241" s="271"/>
      <c r="O241" s="269">
        <f t="shared" si="59"/>
        <v>0</v>
      </c>
      <c r="W241" s="269" t="str">
        <f t="shared" si="53"/>
        <v/>
      </c>
      <c r="X241" s="269" t="str">
        <f t="shared" si="54"/>
        <v/>
      </c>
      <c r="Y241" s="269" t="str">
        <f t="shared" si="55"/>
        <v/>
      </c>
    </row>
    <row r="242" spans="1:25" x14ac:dyDescent="0.45">
      <c r="B242" s="271"/>
      <c r="C242" s="269" t="s">
        <v>2169</v>
      </c>
      <c r="I242" s="271"/>
      <c r="W242" s="269" t="str">
        <f t="shared" si="53"/>
        <v/>
      </c>
      <c r="X242" s="269" t="str">
        <f t="shared" si="54"/>
        <v/>
      </c>
      <c r="Y242" s="269" t="str">
        <f t="shared" si="55"/>
        <v/>
      </c>
    </row>
    <row r="243" spans="1:25" x14ac:dyDescent="0.45">
      <c r="B243" s="271"/>
      <c r="C243" s="269" t="s">
        <v>576</v>
      </c>
      <c r="D243" s="269" t="s">
        <v>577</v>
      </c>
      <c r="E243" s="269" t="s">
        <v>185</v>
      </c>
      <c r="F243" s="269" t="s">
        <v>591</v>
      </c>
      <c r="G243" s="269">
        <v>0</v>
      </c>
      <c r="H243" s="269" t="s">
        <v>591</v>
      </c>
      <c r="I243" s="271"/>
      <c r="W243" s="269" t="str">
        <f t="shared" si="53"/>
        <v/>
      </c>
      <c r="X243" s="269" t="str">
        <f t="shared" si="54"/>
        <v/>
      </c>
      <c r="Y243" s="269" t="str">
        <f t="shared" si="55"/>
        <v/>
      </c>
    </row>
    <row r="244" spans="1:25" x14ac:dyDescent="0.45">
      <c r="B244" s="271"/>
      <c r="C244" s="269" t="s">
        <v>572</v>
      </c>
      <c r="D244" s="269" t="s">
        <v>573</v>
      </c>
      <c r="E244" s="269" t="s">
        <v>184</v>
      </c>
      <c r="F244" s="269" t="s">
        <v>590</v>
      </c>
      <c r="G244" s="269" t="s">
        <v>1827</v>
      </c>
      <c r="H244" s="269" t="s">
        <v>590</v>
      </c>
      <c r="I244" s="271"/>
      <c r="W244" s="269" t="str">
        <f t="shared" si="53"/>
        <v/>
      </c>
      <c r="X244" s="269" t="str">
        <f t="shared" si="54"/>
        <v/>
      </c>
      <c r="Y244" s="269" t="str">
        <f t="shared" si="55"/>
        <v/>
      </c>
    </row>
    <row r="245" spans="1:25" x14ac:dyDescent="0.45">
      <c r="B245" s="271"/>
      <c r="C245" s="269" t="s">
        <v>574</v>
      </c>
      <c r="D245" s="269" t="s">
        <v>575</v>
      </c>
      <c r="E245" s="269" t="s">
        <v>184</v>
      </c>
      <c r="F245" s="269" t="s">
        <v>591</v>
      </c>
      <c r="G245" s="269" t="s">
        <v>1827</v>
      </c>
      <c r="H245" s="269" t="s">
        <v>591</v>
      </c>
      <c r="I245" s="271"/>
      <c r="W245" s="269" t="str">
        <f t="shared" si="53"/>
        <v/>
      </c>
      <c r="X245" s="269" t="str">
        <f t="shared" si="54"/>
        <v/>
      </c>
      <c r="Y245" s="269" t="str">
        <f t="shared" si="55"/>
        <v/>
      </c>
    </row>
    <row r="246" spans="1:25" x14ac:dyDescent="0.45">
      <c r="B246" s="271"/>
      <c r="C246" s="269" t="s">
        <v>578</v>
      </c>
      <c r="D246" s="269" t="s">
        <v>579</v>
      </c>
      <c r="E246" s="269" t="s">
        <v>184</v>
      </c>
      <c r="F246" s="269" t="s">
        <v>592</v>
      </c>
      <c r="G246" s="269">
        <v>0</v>
      </c>
      <c r="H246" s="269" t="s">
        <v>592</v>
      </c>
      <c r="I246" s="271"/>
      <c r="W246" s="269" t="str">
        <f t="shared" si="53"/>
        <v/>
      </c>
      <c r="X246" s="269" t="str">
        <f t="shared" si="54"/>
        <v/>
      </c>
      <c r="Y246" s="269" t="str">
        <f t="shared" si="55"/>
        <v/>
      </c>
    </row>
    <row r="247" spans="1:25" x14ac:dyDescent="0.45">
      <c r="B247" s="271"/>
      <c r="C247" s="269" t="s">
        <v>582</v>
      </c>
      <c r="D247" s="269" t="s">
        <v>583</v>
      </c>
      <c r="E247" s="269" t="s">
        <v>184</v>
      </c>
      <c r="F247" s="269" t="s">
        <v>593</v>
      </c>
      <c r="G247" s="269">
        <v>0</v>
      </c>
      <c r="H247" s="269" t="s">
        <v>593</v>
      </c>
      <c r="I247" s="271"/>
      <c r="W247" s="269" t="str">
        <f t="shared" si="53"/>
        <v/>
      </c>
      <c r="X247" s="269" t="str">
        <f t="shared" si="54"/>
        <v/>
      </c>
      <c r="Y247" s="269" t="str">
        <f t="shared" si="55"/>
        <v/>
      </c>
    </row>
    <row r="248" spans="1:25" x14ac:dyDescent="0.45">
      <c r="B248" s="271"/>
      <c r="C248" s="269" t="s">
        <v>564</v>
      </c>
      <c r="D248" s="269" t="s">
        <v>565</v>
      </c>
      <c r="E248" s="269" t="s">
        <v>184</v>
      </c>
      <c r="F248" s="269" t="s">
        <v>586</v>
      </c>
      <c r="G248" s="269" t="s">
        <v>1827</v>
      </c>
      <c r="H248" s="269" t="s">
        <v>586</v>
      </c>
      <c r="I248" s="271"/>
      <c r="W248" s="269" t="str">
        <f t="shared" si="53"/>
        <v/>
      </c>
      <c r="X248" s="269" t="str">
        <f t="shared" si="54"/>
        <v/>
      </c>
      <c r="Y248" s="269" t="str">
        <f t="shared" si="55"/>
        <v/>
      </c>
    </row>
    <row r="249" spans="1:25" x14ac:dyDescent="0.45">
      <c r="B249" s="271"/>
      <c r="I249" s="271"/>
      <c r="W249" s="269" t="str">
        <f t="shared" si="53"/>
        <v/>
      </c>
      <c r="X249" s="269" t="str">
        <f t="shared" si="54"/>
        <v/>
      </c>
      <c r="Y249" s="269" t="str">
        <f t="shared" si="55"/>
        <v/>
      </c>
    </row>
    <row r="250" spans="1:25" x14ac:dyDescent="0.45">
      <c r="A250" s="269">
        <f>A229+1</f>
        <v>17</v>
      </c>
      <c r="B250" s="271"/>
      <c r="C250" s="269" t="s">
        <v>33</v>
      </c>
      <c r="I250" s="271"/>
      <c r="J250" s="269" t="s">
        <v>95</v>
      </c>
      <c r="K250" s="269" t="s">
        <v>96</v>
      </c>
      <c r="L250" s="269" t="s">
        <v>97</v>
      </c>
      <c r="M250" s="269" t="s">
        <v>98</v>
      </c>
      <c r="W250" s="269" t="str">
        <f t="shared" si="53"/>
        <v/>
      </c>
      <c r="X250" s="269" t="str">
        <f t="shared" si="54"/>
        <v/>
      </c>
      <c r="Y250" s="269" t="str">
        <f t="shared" si="55"/>
        <v/>
      </c>
    </row>
    <row r="251" spans="1:25" x14ac:dyDescent="0.45">
      <c r="B251" s="271">
        <v>1</v>
      </c>
      <c r="C251" s="269" t="s">
        <v>597</v>
      </c>
      <c r="D251" s="269" t="s">
        <v>598</v>
      </c>
      <c r="E251" s="269" t="s">
        <v>185</v>
      </c>
      <c r="F251" s="269" t="s">
        <v>1764</v>
      </c>
      <c r="G251" s="269" t="s">
        <v>1899</v>
      </c>
      <c r="H251" s="269" t="s">
        <v>1764</v>
      </c>
      <c r="I251" s="271">
        <f t="shared" ref="I251" si="62">IF(E251="Full paper",1,IF(E251="Extended Abstract",2,3))</f>
        <v>1</v>
      </c>
      <c r="K251" s="272"/>
      <c r="N251" s="269">
        <v>1</v>
      </c>
      <c r="O251" s="269">
        <f t="shared" si="59"/>
        <v>1</v>
      </c>
      <c r="Q251" s="269" t="s">
        <v>1650</v>
      </c>
      <c r="W251" s="269">
        <f t="shared" si="53"/>
        <v>1</v>
      </c>
      <c r="X251" s="269">
        <f t="shared" si="54"/>
        <v>0</v>
      </c>
      <c r="Y251" s="269">
        <f t="shared" si="55"/>
        <v>0</v>
      </c>
    </row>
    <row r="252" spans="1:25" x14ac:dyDescent="0.45">
      <c r="B252" s="271">
        <f t="shared" ref="B252:B261" si="63">B251+1</f>
        <v>2</v>
      </c>
      <c r="C252" s="269" t="s">
        <v>599</v>
      </c>
      <c r="D252" s="269" t="s">
        <v>600</v>
      </c>
      <c r="E252" s="269" t="s">
        <v>185</v>
      </c>
      <c r="F252" s="269" t="s">
        <v>622</v>
      </c>
      <c r="G252" s="269" t="s">
        <v>1900</v>
      </c>
      <c r="H252" s="269" t="s">
        <v>622</v>
      </c>
      <c r="I252" s="271">
        <f t="shared" ref="I252:I262" si="64">IF(E252="Full paper",1,IF(E252="Extended Abstract",2,3))</f>
        <v>1</v>
      </c>
      <c r="O252" s="269">
        <f t="shared" si="59"/>
        <v>1</v>
      </c>
      <c r="Q252" s="269" t="s">
        <v>1650</v>
      </c>
      <c r="W252" s="269">
        <f t="shared" si="53"/>
        <v>1</v>
      </c>
      <c r="X252" s="269">
        <f t="shared" si="54"/>
        <v>0</v>
      </c>
      <c r="Y252" s="269">
        <f t="shared" si="55"/>
        <v>0</v>
      </c>
    </row>
    <row r="253" spans="1:25" x14ac:dyDescent="0.45">
      <c r="B253" s="271">
        <f t="shared" si="63"/>
        <v>3</v>
      </c>
      <c r="C253" s="269" t="s">
        <v>612</v>
      </c>
      <c r="D253" s="269" t="s">
        <v>613</v>
      </c>
      <c r="E253" s="269" t="s">
        <v>185</v>
      </c>
      <c r="F253" s="269" t="s">
        <v>656</v>
      </c>
      <c r="G253" s="269" t="s">
        <v>656</v>
      </c>
      <c r="H253" s="269" t="s">
        <v>627</v>
      </c>
      <c r="I253" s="271">
        <f t="shared" si="64"/>
        <v>1</v>
      </c>
      <c r="O253" s="269">
        <f t="shared" si="59"/>
        <v>1</v>
      </c>
      <c r="Q253" s="269" t="s">
        <v>1650</v>
      </c>
      <c r="W253" s="269">
        <f t="shared" si="53"/>
        <v>1</v>
      </c>
      <c r="X253" s="269">
        <f t="shared" si="54"/>
        <v>0</v>
      </c>
      <c r="Y253" s="269">
        <f t="shared" si="55"/>
        <v>0</v>
      </c>
    </row>
    <row r="254" spans="1:25" x14ac:dyDescent="0.45">
      <c r="B254" s="271">
        <f t="shared" si="63"/>
        <v>4</v>
      </c>
      <c r="C254" s="269" t="s">
        <v>616</v>
      </c>
      <c r="D254" s="269" t="s">
        <v>617</v>
      </c>
      <c r="E254" s="269" t="s">
        <v>185</v>
      </c>
      <c r="F254" s="269" t="s">
        <v>2095</v>
      </c>
      <c r="G254" s="269" t="s">
        <v>1901</v>
      </c>
      <c r="H254" s="269" t="s">
        <v>629</v>
      </c>
      <c r="I254" s="271">
        <f t="shared" si="64"/>
        <v>1</v>
      </c>
      <c r="N254" s="269">
        <v>1</v>
      </c>
      <c r="O254" s="269">
        <f t="shared" si="59"/>
        <v>1</v>
      </c>
      <c r="P254" s="269" t="s">
        <v>2128</v>
      </c>
      <c r="Q254" s="269" t="s">
        <v>1650</v>
      </c>
      <c r="W254" s="269">
        <f t="shared" si="53"/>
        <v>1</v>
      </c>
      <c r="X254" s="269">
        <f t="shared" si="54"/>
        <v>0</v>
      </c>
      <c r="Y254" s="269">
        <f t="shared" si="55"/>
        <v>0</v>
      </c>
    </row>
    <row r="255" spans="1:25" x14ac:dyDescent="0.45">
      <c r="B255" s="271">
        <f t="shared" si="63"/>
        <v>5</v>
      </c>
      <c r="C255" s="269" t="s">
        <v>818</v>
      </c>
      <c r="D255" s="269" t="s">
        <v>819</v>
      </c>
      <c r="E255" s="269" t="s">
        <v>212</v>
      </c>
      <c r="F255" s="269" t="s">
        <v>833</v>
      </c>
      <c r="G255" s="269" t="s">
        <v>1948</v>
      </c>
      <c r="H255" s="269" t="s">
        <v>833</v>
      </c>
      <c r="I255" s="271">
        <f t="shared" si="64"/>
        <v>2</v>
      </c>
      <c r="O255" s="269">
        <f t="shared" si="59"/>
        <v>1</v>
      </c>
      <c r="Q255" s="271" t="s">
        <v>1650</v>
      </c>
      <c r="W255" s="269">
        <f t="shared" si="53"/>
        <v>0</v>
      </c>
      <c r="X255" s="269">
        <f t="shared" si="54"/>
        <v>1</v>
      </c>
      <c r="Y255" s="269">
        <f t="shared" si="55"/>
        <v>0</v>
      </c>
    </row>
    <row r="256" spans="1:25" x14ac:dyDescent="0.45">
      <c r="B256" s="271"/>
      <c r="I256" s="271">
        <f t="shared" si="64"/>
        <v>3</v>
      </c>
      <c r="O256" s="269">
        <f t="shared" si="59"/>
        <v>0</v>
      </c>
      <c r="W256" s="269" t="str">
        <f t="shared" si="53"/>
        <v/>
      </c>
      <c r="X256" s="269" t="str">
        <f t="shared" si="54"/>
        <v/>
      </c>
      <c r="Y256" s="269" t="str">
        <f t="shared" si="55"/>
        <v/>
      </c>
    </row>
    <row r="257" spans="1:25" x14ac:dyDescent="0.45">
      <c r="B257" s="271">
        <f>B255+1</f>
        <v>6</v>
      </c>
      <c r="C257" s="269" t="s">
        <v>614</v>
      </c>
      <c r="D257" s="269" t="s">
        <v>615</v>
      </c>
      <c r="E257" s="269" t="s">
        <v>185</v>
      </c>
      <c r="F257" s="269" t="s">
        <v>628</v>
      </c>
      <c r="G257" s="269" t="s">
        <v>628</v>
      </c>
      <c r="H257" s="269" t="s">
        <v>628</v>
      </c>
      <c r="I257" s="271">
        <f t="shared" si="64"/>
        <v>1</v>
      </c>
      <c r="O257" s="269">
        <f t="shared" si="59"/>
        <v>1</v>
      </c>
      <c r="Q257" s="269" t="s">
        <v>1651</v>
      </c>
      <c r="W257" s="269">
        <f t="shared" si="53"/>
        <v>1</v>
      </c>
      <c r="X257" s="269">
        <f t="shared" si="54"/>
        <v>0</v>
      </c>
      <c r="Y257" s="269">
        <f t="shared" si="55"/>
        <v>0</v>
      </c>
    </row>
    <row r="258" spans="1:25" x14ac:dyDescent="0.45">
      <c r="B258" s="271">
        <f t="shared" si="63"/>
        <v>7</v>
      </c>
      <c r="C258" s="269" t="s">
        <v>602</v>
      </c>
      <c r="D258" s="269" t="s">
        <v>603</v>
      </c>
      <c r="E258" s="269" t="s">
        <v>212</v>
      </c>
      <c r="F258" s="269" t="s">
        <v>623</v>
      </c>
      <c r="G258" s="269" t="s">
        <v>1902</v>
      </c>
      <c r="H258" s="269" t="s">
        <v>623</v>
      </c>
      <c r="I258" s="271">
        <f t="shared" ref="I258" si="65">IF(E258="Full paper",1,IF(E258="Extended Abstract",2,3))</f>
        <v>2</v>
      </c>
      <c r="N258" s="269">
        <v>1</v>
      </c>
      <c r="O258" s="269">
        <f t="shared" si="59"/>
        <v>1</v>
      </c>
      <c r="Q258" s="269" t="s">
        <v>1651</v>
      </c>
      <c r="W258" s="269">
        <f t="shared" si="53"/>
        <v>0</v>
      </c>
      <c r="X258" s="269">
        <f t="shared" si="54"/>
        <v>1</v>
      </c>
      <c r="Y258" s="269">
        <f t="shared" si="55"/>
        <v>0</v>
      </c>
    </row>
    <row r="259" spans="1:25" x14ac:dyDescent="0.45">
      <c r="B259" s="271">
        <f t="shared" si="63"/>
        <v>8</v>
      </c>
      <c r="C259" s="269" t="s">
        <v>606</v>
      </c>
      <c r="D259" s="269" t="s">
        <v>607</v>
      </c>
      <c r="E259" s="269" t="s">
        <v>184</v>
      </c>
      <c r="F259" s="269" t="s">
        <v>624</v>
      </c>
      <c r="G259" s="269" t="s">
        <v>1903</v>
      </c>
      <c r="H259" s="269" t="s">
        <v>624</v>
      </c>
      <c r="I259" s="271">
        <f t="shared" si="64"/>
        <v>3</v>
      </c>
      <c r="O259" s="269">
        <f t="shared" si="59"/>
        <v>1</v>
      </c>
      <c r="Q259" s="269" t="s">
        <v>1651</v>
      </c>
      <c r="W259" s="269">
        <f t="shared" si="53"/>
        <v>0</v>
      </c>
      <c r="X259" s="269">
        <f t="shared" si="54"/>
        <v>0</v>
      </c>
      <c r="Y259" s="269">
        <f t="shared" si="55"/>
        <v>1</v>
      </c>
    </row>
    <row r="260" spans="1:25" x14ac:dyDescent="0.45">
      <c r="B260" s="271">
        <f t="shared" si="63"/>
        <v>9</v>
      </c>
      <c r="C260" s="269" t="s">
        <v>601</v>
      </c>
      <c r="D260" s="269" t="s">
        <v>600</v>
      </c>
      <c r="E260" s="269" t="s">
        <v>184</v>
      </c>
      <c r="F260" s="269" t="s">
        <v>622</v>
      </c>
      <c r="G260" s="269" t="s">
        <v>622</v>
      </c>
      <c r="H260" s="269" t="s">
        <v>622</v>
      </c>
      <c r="I260" s="271">
        <f t="shared" si="64"/>
        <v>3</v>
      </c>
      <c r="O260" s="269">
        <f t="shared" si="59"/>
        <v>1</v>
      </c>
      <c r="Q260" s="269" t="s">
        <v>1651</v>
      </c>
      <c r="W260" s="269">
        <f t="shared" si="53"/>
        <v>0</v>
      </c>
      <c r="X260" s="269">
        <f t="shared" si="54"/>
        <v>0</v>
      </c>
      <c r="Y260" s="269">
        <f t="shared" si="55"/>
        <v>1</v>
      </c>
    </row>
    <row r="261" spans="1:25" x14ac:dyDescent="0.45">
      <c r="B261" s="271">
        <f t="shared" si="63"/>
        <v>10</v>
      </c>
      <c r="C261" s="269" t="s">
        <v>638</v>
      </c>
      <c r="D261" s="269" t="s">
        <v>639</v>
      </c>
      <c r="E261" s="269" t="s">
        <v>184</v>
      </c>
      <c r="F261" s="269" t="s">
        <v>1713</v>
      </c>
      <c r="G261" s="269" t="s">
        <v>1847</v>
      </c>
      <c r="H261" s="269" t="s">
        <v>357</v>
      </c>
      <c r="I261" s="271">
        <f t="shared" si="64"/>
        <v>3</v>
      </c>
      <c r="O261" s="269">
        <f t="shared" si="59"/>
        <v>1</v>
      </c>
      <c r="Q261" s="269" t="s">
        <v>1651</v>
      </c>
      <c r="W261" s="269">
        <f t="shared" si="53"/>
        <v>0</v>
      </c>
      <c r="X261" s="269">
        <f t="shared" si="54"/>
        <v>0</v>
      </c>
      <c r="Y261" s="269">
        <f t="shared" si="55"/>
        <v>1</v>
      </c>
    </row>
    <row r="262" spans="1:25" x14ac:dyDescent="0.45">
      <c r="B262" s="271"/>
      <c r="I262" s="271">
        <f t="shared" si="64"/>
        <v>3</v>
      </c>
      <c r="N262" s="269">
        <v>1</v>
      </c>
      <c r="O262" s="269">
        <f t="shared" si="59"/>
        <v>0</v>
      </c>
      <c r="Q262" s="269" t="s">
        <v>1651</v>
      </c>
      <c r="W262" s="269" t="str">
        <f t="shared" si="53"/>
        <v/>
      </c>
      <c r="X262" s="269" t="str">
        <f t="shared" si="54"/>
        <v/>
      </c>
      <c r="Y262" s="269" t="str">
        <f t="shared" si="55"/>
        <v/>
      </c>
    </row>
    <row r="263" spans="1:25" x14ac:dyDescent="0.45">
      <c r="B263" s="271"/>
      <c r="C263" s="269" t="s">
        <v>2165</v>
      </c>
      <c r="I263" s="271"/>
      <c r="W263" s="269" t="str">
        <f t="shared" si="53"/>
        <v/>
      </c>
      <c r="X263" s="269" t="str">
        <f t="shared" si="54"/>
        <v/>
      </c>
      <c r="Y263" s="269" t="str">
        <f t="shared" si="55"/>
        <v/>
      </c>
    </row>
    <row r="264" spans="1:25" x14ac:dyDescent="0.45">
      <c r="B264" s="271"/>
      <c r="C264" s="269" t="s">
        <v>604</v>
      </c>
      <c r="D264" s="269" t="s">
        <v>605</v>
      </c>
      <c r="E264" s="269" t="s">
        <v>184</v>
      </c>
      <c r="F264" s="269" t="s">
        <v>482</v>
      </c>
      <c r="G264" s="269" t="s">
        <v>1827</v>
      </c>
      <c r="H264" s="269" t="s">
        <v>482</v>
      </c>
      <c r="I264" s="271"/>
      <c r="W264" s="269" t="str">
        <f t="shared" si="53"/>
        <v/>
      </c>
      <c r="X264" s="269" t="str">
        <f t="shared" si="54"/>
        <v/>
      </c>
      <c r="Y264" s="269" t="str">
        <f t="shared" si="55"/>
        <v/>
      </c>
    </row>
    <row r="265" spans="1:25" x14ac:dyDescent="0.45">
      <c r="B265" s="271"/>
      <c r="C265" s="269" t="s">
        <v>608</v>
      </c>
      <c r="D265" s="269" t="s">
        <v>609</v>
      </c>
      <c r="E265" s="269" t="s">
        <v>184</v>
      </c>
      <c r="F265" s="269" t="s">
        <v>625</v>
      </c>
      <c r="G265" s="269">
        <v>0</v>
      </c>
      <c r="H265" s="269" t="s">
        <v>625</v>
      </c>
      <c r="I265" s="271"/>
      <c r="W265" s="269" t="str">
        <f t="shared" si="53"/>
        <v/>
      </c>
      <c r="X265" s="269" t="str">
        <f t="shared" si="54"/>
        <v/>
      </c>
      <c r="Y265" s="269" t="str">
        <f t="shared" si="55"/>
        <v/>
      </c>
    </row>
    <row r="266" spans="1:25" x14ac:dyDescent="0.45">
      <c r="B266" s="271"/>
      <c r="C266" s="269" t="s">
        <v>610</v>
      </c>
      <c r="D266" s="269" t="s">
        <v>611</v>
      </c>
      <c r="E266" s="269" t="s">
        <v>184</v>
      </c>
      <c r="F266" s="269" t="s">
        <v>626</v>
      </c>
      <c r="G266" s="269">
        <v>0</v>
      </c>
      <c r="H266" s="269" t="s">
        <v>626</v>
      </c>
      <c r="I266" s="271"/>
      <c r="W266" s="269" t="str">
        <f t="shared" si="53"/>
        <v/>
      </c>
      <c r="X266" s="269" t="str">
        <f t="shared" si="54"/>
        <v/>
      </c>
      <c r="Y266" s="269" t="str">
        <f t="shared" si="55"/>
        <v/>
      </c>
    </row>
    <row r="267" spans="1:25" x14ac:dyDescent="0.45">
      <c r="B267" s="271"/>
      <c r="I267" s="271"/>
      <c r="W267" s="269" t="str">
        <f t="shared" si="53"/>
        <v/>
      </c>
      <c r="X267" s="269" t="str">
        <f t="shared" si="54"/>
        <v/>
      </c>
      <c r="Y267" s="269" t="str">
        <f t="shared" si="55"/>
        <v/>
      </c>
    </row>
    <row r="268" spans="1:25" x14ac:dyDescent="0.45">
      <c r="A268" s="269">
        <f>A250+1</f>
        <v>18</v>
      </c>
      <c r="B268" s="271"/>
      <c r="C268" s="269" t="s">
        <v>2171</v>
      </c>
      <c r="I268" s="271"/>
      <c r="J268" s="269" t="s">
        <v>99</v>
      </c>
      <c r="K268" s="269" t="s">
        <v>100</v>
      </c>
      <c r="L268" s="269" t="s">
        <v>101</v>
      </c>
      <c r="M268" s="269" t="s">
        <v>102</v>
      </c>
      <c r="W268" s="269" t="str">
        <f t="shared" si="53"/>
        <v/>
      </c>
      <c r="X268" s="269" t="str">
        <f t="shared" si="54"/>
        <v/>
      </c>
      <c r="Y268" s="269" t="str">
        <f t="shared" si="55"/>
        <v/>
      </c>
    </row>
    <row r="269" spans="1:25" x14ac:dyDescent="0.45">
      <c r="B269" s="271">
        <v>1</v>
      </c>
      <c r="C269" s="269" t="s">
        <v>630</v>
      </c>
      <c r="D269" s="269" t="s">
        <v>631</v>
      </c>
      <c r="E269" s="269" t="s">
        <v>185</v>
      </c>
      <c r="F269" s="269" t="s">
        <v>651</v>
      </c>
      <c r="G269" s="269" t="s">
        <v>1905</v>
      </c>
      <c r="H269" s="269" t="s">
        <v>651</v>
      </c>
      <c r="I269" s="271">
        <f t="shared" ref="I269:I330" si="66">IF(E269="Full paper",1,IF(E269="Extended Abstract",2,3))</f>
        <v>1</v>
      </c>
      <c r="N269" s="269">
        <v>1</v>
      </c>
      <c r="O269" s="269">
        <f t="shared" ref="O269:O312" si="67">IF(G269="Not Registered",0,IF(G269=0,0,1))</f>
        <v>1</v>
      </c>
      <c r="W269" s="269">
        <f t="shared" si="53"/>
        <v>1</v>
      </c>
      <c r="X269" s="269">
        <f t="shared" si="54"/>
        <v>0</v>
      </c>
      <c r="Y269" s="269">
        <f t="shared" si="55"/>
        <v>0</v>
      </c>
    </row>
    <row r="270" spans="1:25" x14ac:dyDescent="0.45">
      <c r="B270" s="271">
        <f t="shared" ref="B270:B279" si="68">B269+1</f>
        <v>2</v>
      </c>
      <c r="C270" s="269" t="s">
        <v>632</v>
      </c>
      <c r="D270" s="269" t="s">
        <v>633</v>
      </c>
      <c r="E270" s="269" t="s">
        <v>185</v>
      </c>
      <c r="F270" s="269" t="s">
        <v>1085</v>
      </c>
      <c r="G270" s="269" t="s">
        <v>1085</v>
      </c>
      <c r="H270" s="269" t="s">
        <v>652</v>
      </c>
      <c r="I270" s="271">
        <f t="shared" ref="I270:I279" si="69">IF(E270="Full paper",1,IF(E270="Extended Abstract",2,3))</f>
        <v>1</v>
      </c>
      <c r="O270" s="269">
        <f t="shared" si="67"/>
        <v>1</v>
      </c>
      <c r="W270" s="269">
        <f t="shared" si="53"/>
        <v>1</v>
      </c>
      <c r="X270" s="269">
        <f t="shared" si="54"/>
        <v>0</v>
      </c>
      <c r="Y270" s="269">
        <f t="shared" si="55"/>
        <v>0</v>
      </c>
    </row>
    <row r="271" spans="1:25" x14ac:dyDescent="0.45">
      <c r="B271" s="271">
        <f t="shared" si="68"/>
        <v>3</v>
      </c>
      <c r="C271" s="269" t="s">
        <v>634</v>
      </c>
      <c r="D271" s="269" t="s">
        <v>635</v>
      </c>
      <c r="E271" s="269" t="s">
        <v>185</v>
      </c>
      <c r="F271" s="269" t="s">
        <v>653</v>
      </c>
      <c r="G271" s="269" t="s">
        <v>1906</v>
      </c>
      <c r="H271" s="269" t="s">
        <v>653</v>
      </c>
      <c r="I271" s="271">
        <f t="shared" si="69"/>
        <v>1</v>
      </c>
      <c r="O271" s="269">
        <f t="shared" si="67"/>
        <v>1</v>
      </c>
      <c r="W271" s="269">
        <f t="shared" si="53"/>
        <v>1</v>
      </c>
      <c r="X271" s="269">
        <f t="shared" si="54"/>
        <v>0</v>
      </c>
      <c r="Y271" s="269">
        <f t="shared" si="55"/>
        <v>0</v>
      </c>
    </row>
    <row r="272" spans="1:25" x14ac:dyDescent="0.45">
      <c r="B272" s="271">
        <f t="shared" si="68"/>
        <v>4</v>
      </c>
      <c r="C272" s="269" t="s">
        <v>640</v>
      </c>
      <c r="D272" s="269" t="s">
        <v>641</v>
      </c>
      <c r="E272" s="269" t="s">
        <v>185</v>
      </c>
      <c r="F272" s="269" t="s">
        <v>1725</v>
      </c>
      <c r="G272" s="269" t="s">
        <v>1907</v>
      </c>
      <c r="H272" s="269" t="s">
        <v>1725</v>
      </c>
      <c r="I272" s="271">
        <f t="shared" si="69"/>
        <v>1</v>
      </c>
      <c r="N272" s="269">
        <v>1</v>
      </c>
      <c r="O272" s="269">
        <f t="shared" si="67"/>
        <v>1</v>
      </c>
      <c r="W272" s="269">
        <f t="shared" si="53"/>
        <v>1</v>
      </c>
      <c r="X272" s="269">
        <f t="shared" si="54"/>
        <v>0</v>
      </c>
      <c r="Y272" s="269">
        <f t="shared" si="55"/>
        <v>0</v>
      </c>
    </row>
    <row r="273" spans="1:25" x14ac:dyDescent="0.45">
      <c r="B273" s="271">
        <f t="shared" si="68"/>
        <v>5</v>
      </c>
      <c r="C273" s="269" t="s">
        <v>645</v>
      </c>
      <c r="D273" s="269" t="s">
        <v>646</v>
      </c>
      <c r="E273" s="269" t="s">
        <v>185</v>
      </c>
      <c r="F273" s="269" t="s">
        <v>656</v>
      </c>
      <c r="G273" s="269" t="s">
        <v>1908</v>
      </c>
      <c r="H273" s="269" t="s">
        <v>656</v>
      </c>
      <c r="I273" s="271">
        <f t="shared" si="69"/>
        <v>1</v>
      </c>
      <c r="O273" s="269">
        <f t="shared" si="67"/>
        <v>1</v>
      </c>
      <c r="W273" s="269">
        <f t="shared" ref="W273:W336" si="70">IF(O273="","",IF(O273=1,IF(I273=1,1,0),""))</f>
        <v>1</v>
      </c>
      <c r="X273" s="269">
        <f t="shared" ref="X273:X336" si="71">IF(O273="","",IF(O273=1,IF(I273=2,1,0),""))</f>
        <v>0</v>
      </c>
      <c r="Y273" s="269">
        <f t="shared" ref="Y273:Y336" si="72">IF(O273="","",IF(O273=1,IF(I273=3,1,0),""))</f>
        <v>0</v>
      </c>
    </row>
    <row r="274" spans="1:25" x14ac:dyDescent="0.45">
      <c r="B274" s="271"/>
      <c r="I274" s="271">
        <f t="shared" si="69"/>
        <v>3</v>
      </c>
      <c r="O274" s="269">
        <f t="shared" si="67"/>
        <v>0</v>
      </c>
      <c r="W274" s="269" t="str">
        <f t="shared" si="70"/>
        <v/>
      </c>
      <c r="X274" s="269" t="str">
        <f t="shared" si="71"/>
        <v/>
      </c>
      <c r="Y274" s="269" t="str">
        <f t="shared" si="72"/>
        <v/>
      </c>
    </row>
    <row r="275" spans="1:25" x14ac:dyDescent="0.45">
      <c r="B275" s="271">
        <f>B273+1</f>
        <v>6</v>
      </c>
      <c r="C275" s="269">
        <v>0</v>
      </c>
      <c r="D275" s="269">
        <v>0</v>
      </c>
      <c r="E275" s="269">
        <v>0</v>
      </c>
      <c r="F275" s="269">
        <v>0</v>
      </c>
      <c r="G275" s="269">
        <v>0</v>
      </c>
      <c r="H275" s="269">
        <v>0</v>
      </c>
      <c r="I275" s="271">
        <f t="shared" si="69"/>
        <v>3</v>
      </c>
      <c r="O275" s="269">
        <f t="shared" si="67"/>
        <v>0</v>
      </c>
      <c r="W275" s="269" t="str">
        <f t="shared" si="70"/>
        <v/>
      </c>
      <c r="X275" s="269" t="str">
        <f t="shared" si="71"/>
        <v/>
      </c>
      <c r="Y275" s="269" t="str">
        <f t="shared" si="72"/>
        <v/>
      </c>
    </row>
    <row r="276" spans="1:25" x14ac:dyDescent="0.45">
      <c r="B276" s="271">
        <f t="shared" si="68"/>
        <v>7</v>
      </c>
      <c r="C276" s="269" t="s">
        <v>854</v>
      </c>
      <c r="D276" s="269" t="s">
        <v>855</v>
      </c>
      <c r="E276" s="269" t="s">
        <v>184</v>
      </c>
      <c r="F276" s="269" t="s">
        <v>859</v>
      </c>
      <c r="G276" s="269" t="s">
        <v>1910</v>
      </c>
      <c r="H276" s="269" t="s">
        <v>859</v>
      </c>
      <c r="I276" s="271">
        <f t="shared" si="69"/>
        <v>3</v>
      </c>
      <c r="O276" s="269">
        <f t="shared" si="67"/>
        <v>1</v>
      </c>
      <c r="Q276" s="271"/>
      <c r="W276" s="269">
        <f t="shared" si="70"/>
        <v>0</v>
      </c>
      <c r="X276" s="269">
        <f t="shared" si="71"/>
        <v>0</v>
      </c>
      <c r="Y276" s="269">
        <f t="shared" si="72"/>
        <v>1</v>
      </c>
    </row>
    <row r="277" spans="1:25" x14ac:dyDescent="0.45">
      <c r="B277" s="271">
        <f t="shared" si="68"/>
        <v>8</v>
      </c>
      <c r="C277" s="269" t="s">
        <v>642</v>
      </c>
      <c r="D277" s="269" t="s">
        <v>643</v>
      </c>
      <c r="E277" s="269" t="s">
        <v>184</v>
      </c>
      <c r="F277" s="269" t="s">
        <v>655</v>
      </c>
      <c r="G277" s="269" t="s">
        <v>1911</v>
      </c>
      <c r="H277" s="269" t="s">
        <v>655</v>
      </c>
      <c r="I277" s="271">
        <f t="shared" si="69"/>
        <v>3</v>
      </c>
      <c r="O277" s="269">
        <f t="shared" si="67"/>
        <v>1</v>
      </c>
      <c r="W277" s="269">
        <f t="shared" si="70"/>
        <v>0</v>
      </c>
      <c r="X277" s="269">
        <f t="shared" si="71"/>
        <v>0</v>
      </c>
      <c r="Y277" s="269">
        <f t="shared" si="72"/>
        <v>1</v>
      </c>
    </row>
    <row r="278" spans="1:25" x14ac:dyDescent="0.45">
      <c r="B278" s="271">
        <f t="shared" si="68"/>
        <v>9</v>
      </c>
      <c r="C278" s="269" t="s">
        <v>647</v>
      </c>
      <c r="D278" s="269" t="s">
        <v>648</v>
      </c>
      <c r="E278" s="269" t="s">
        <v>184</v>
      </c>
      <c r="F278" s="269" t="s">
        <v>1912</v>
      </c>
      <c r="G278" s="269" t="s">
        <v>1912</v>
      </c>
      <c r="H278" s="269" t="s">
        <v>657</v>
      </c>
      <c r="I278" s="271">
        <f t="shared" si="69"/>
        <v>3</v>
      </c>
      <c r="O278" s="269">
        <f t="shared" si="67"/>
        <v>1</v>
      </c>
      <c r="W278" s="269">
        <f t="shared" si="70"/>
        <v>0</v>
      </c>
      <c r="X278" s="269">
        <f t="shared" si="71"/>
        <v>0</v>
      </c>
      <c r="Y278" s="269">
        <f t="shared" si="72"/>
        <v>1</v>
      </c>
    </row>
    <row r="279" spans="1:25" x14ac:dyDescent="0.45">
      <c r="B279" s="271">
        <f t="shared" si="68"/>
        <v>10</v>
      </c>
      <c r="C279" s="269" t="s">
        <v>620</v>
      </c>
      <c r="D279" s="269" t="s">
        <v>1743</v>
      </c>
      <c r="E279" s="269" t="s">
        <v>184</v>
      </c>
      <c r="F279" s="269" t="s">
        <v>1744</v>
      </c>
      <c r="G279" s="269" t="s">
        <v>1913</v>
      </c>
      <c r="H279" s="269" t="s">
        <v>1744</v>
      </c>
      <c r="I279" s="271">
        <f t="shared" si="69"/>
        <v>3</v>
      </c>
      <c r="O279" s="269">
        <f t="shared" si="67"/>
        <v>1</v>
      </c>
      <c r="W279" s="269">
        <f t="shared" si="70"/>
        <v>0</v>
      </c>
      <c r="X279" s="269">
        <f t="shared" si="71"/>
        <v>0</v>
      </c>
      <c r="Y279" s="269">
        <f t="shared" si="72"/>
        <v>1</v>
      </c>
    </row>
    <row r="280" spans="1:25" x14ac:dyDescent="0.45">
      <c r="B280" s="271"/>
      <c r="I280" s="271">
        <v>3</v>
      </c>
      <c r="O280" s="269">
        <f t="shared" si="67"/>
        <v>0</v>
      </c>
      <c r="W280" s="269" t="str">
        <f t="shared" si="70"/>
        <v/>
      </c>
      <c r="X280" s="269" t="str">
        <f t="shared" si="71"/>
        <v/>
      </c>
      <c r="Y280" s="269" t="str">
        <f t="shared" si="72"/>
        <v/>
      </c>
    </row>
    <row r="281" spans="1:25" x14ac:dyDescent="0.45">
      <c r="B281" s="271"/>
      <c r="C281" s="269" t="s">
        <v>2170</v>
      </c>
      <c r="I281" s="271"/>
      <c r="W281" s="269" t="str">
        <f t="shared" si="70"/>
        <v/>
      </c>
      <c r="X281" s="269" t="str">
        <f t="shared" si="71"/>
        <v/>
      </c>
      <c r="Y281" s="269" t="str">
        <f t="shared" si="72"/>
        <v/>
      </c>
    </row>
    <row r="282" spans="1:25" x14ac:dyDescent="0.45">
      <c r="B282" s="271"/>
      <c r="C282" s="269" t="s">
        <v>636</v>
      </c>
      <c r="D282" s="269" t="s">
        <v>637</v>
      </c>
      <c r="E282" s="269" t="s">
        <v>184</v>
      </c>
      <c r="F282" s="269" t="s">
        <v>654</v>
      </c>
      <c r="G282" s="269" t="s">
        <v>1827</v>
      </c>
      <c r="H282" s="269" t="s">
        <v>654</v>
      </c>
      <c r="I282" s="271"/>
      <c r="W282" s="269" t="str">
        <f t="shared" si="70"/>
        <v/>
      </c>
      <c r="X282" s="269" t="str">
        <f t="shared" si="71"/>
        <v/>
      </c>
      <c r="Y282" s="269" t="str">
        <f t="shared" si="72"/>
        <v/>
      </c>
    </row>
    <row r="283" spans="1:25" x14ac:dyDescent="0.45">
      <c r="B283" s="271"/>
      <c r="C283" s="269" t="s">
        <v>649</v>
      </c>
      <c r="D283" s="269" t="s">
        <v>650</v>
      </c>
      <c r="E283" s="269" t="s">
        <v>212</v>
      </c>
      <c r="F283" s="269" t="s">
        <v>658</v>
      </c>
      <c r="G283" s="269">
        <v>0</v>
      </c>
      <c r="H283" s="269" t="s">
        <v>658</v>
      </c>
      <c r="I283" s="271"/>
      <c r="W283" s="269" t="str">
        <f t="shared" si="70"/>
        <v/>
      </c>
      <c r="X283" s="269" t="str">
        <f t="shared" si="71"/>
        <v/>
      </c>
      <c r="Y283" s="269" t="str">
        <f t="shared" si="72"/>
        <v/>
      </c>
    </row>
    <row r="284" spans="1:25" x14ac:dyDescent="0.45">
      <c r="A284" s="269">
        <f>A268+1</f>
        <v>19</v>
      </c>
      <c r="B284" s="271"/>
      <c r="C284" s="269" t="s">
        <v>34</v>
      </c>
      <c r="I284" s="271"/>
      <c r="J284" s="269" t="s">
        <v>57</v>
      </c>
      <c r="K284" s="269" t="s">
        <v>58</v>
      </c>
      <c r="L284" s="269" t="s">
        <v>103</v>
      </c>
      <c r="M284" s="269" t="s">
        <v>104</v>
      </c>
      <c r="W284" s="269" t="str">
        <f t="shared" si="70"/>
        <v/>
      </c>
      <c r="X284" s="269" t="str">
        <f t="shared" si="71"/>
        <v/>
      </c>
      <c r="Y284" s="269" t="str">
        <f t="shared" si="72"/>
        <v/>
      </c>
    </row>
    <row r="285" spans="1:25" x14ac:dyDescent="0.45">
      <c r="B285" s="271">
        <v>1</v>
      </c>
      <c r="C285" s="269" t="s">
        <v>671</v>
      </c>
      <c r="D285" s="269" t="s">
        <v>672</v>
      </c>
      <c r="E285" s="269" t="s">
        <v>185</v>
      </c>
      <c r="F285" s="269" t="s">
        <v>1856</v>
      </c>
      <c r="G285" s="269" t="s">
        <v>1856</v>
      </c>
      <c r="H285" s="269" t="s">
        <v>682</v>
      </c>
      <c r="I285" s="271">
        <f t="shared" ref="I285" si="73">IF(E285="Full paper",1,IF(E285="Extended Abstract",2,3))</f>
        <v>1</v>
      </c>
      <c r="O285" s="269">
        <f t="shared" si="67"/>
        <v>1</v>
      </c>
      <c r="W285" s="269">
        <f t="shared" si="70"/>
        <v>1</v>
      </c>
      <c r="X285" s="269">
        <f t="shared" si="71"/>
        <v>0</v>
      </c>
      <c r="Y285" s="269">
        <f t="shared" si="72"/>
        <v>0</v>
      </c>
    </row>
    <row r="286" spans="1:25" x14ac:dyDescent="0.45">
      <c r="B286" s="271">
        <f t="shared" ref="B286:B296" si="74">B285+1</f>
        <v>2</v>
      </c>
      <c r="C286" s="269" t="s">
        <v>659</v>
      </c>
      <c r="D286" s="269" t="s">
        <v>660</v>
      </c>
      <c r="E286" s="269" t="s">
        <v>184</v>
      </c>
      <c r="F286" s="269" t="s">
        <v>1740</v>
      </c>
      <c r="G286" s="269" t="s">
        <v>1918</v>
      </c>
      <c r="H286" s="269" t="s">
        <v>1740</v>
      </c>
      <c r="I286" s="271">
        <f t="shared" ref="I286:I297" si="75">IF(E286="Full paper",1,IF(E286="Extended Abstract",2,3))</f>
        <v>3</v>
      </c>
      <c r="O286" s="269">
        <f t="shared" si="67"/>
        <v>1</v>
      </c>
      <c r="W286" s="269">
        <f t="shared" si="70"/>
        <v>0</v>
      </c>
      <c r="X286" s="269">
        <f t="shared" si="71"/>
        <v>0</v>
      </c>
      <c r="Y286" s="269">
        <f t="shared" si="72"/>
        <v>1</v>
      </c>
    </row>
    <row r="287" spans="1:25" x14ac:dyDescent="0.45">
      <c r="B287" s="271">
        <f t="shared" si="74"/>
        <v>3</v>
      </c>
      <c r="C287" s="269" t="s">
        <v>661</v>
      </c>
      <c r="D287" s="269" t="s">
        <v>662</v>
      </c>
      <c r="E287" s="269" t="s">
        <v>184</v>
      </c>
      <c r="F287" s="269" t="s">
        <v>1725</v>
      </c>
      <c r="G287" s="269" t="s">
        <v>1725</v>
      </c>
      <c r="H287" s="269" t="s">
        <v>1725</v>
      </c>
      <c r="I287" s="271">
        <f t="shared" si="75"/>
        <v>3</v>
      </c>
      <c r="O287" s="269">
        <f t="shared" si="67"/>
        <v>1</v>
      </c>
      <c r="W287" s="269">
        <f t="shared" si="70"/>
        <v>0</v>
      </c>
      <c r="X287" s="269">
        <f t="shared" si="71"/>
        <v>0</v>
      </c>
      <c r="Y287" s="269">
        <f t="shared" si="72"/>
        <v>1</v>
      </c>
    </row>
    <row r="288" spans="1:25" x14ac:dyDescent="0.45">
      <c r="B288" s="271">
        <f t="shared" si="74"/>
        <v>4</v>
      </c>
      <c r="C288" s="269" t="s">
        <v>669</v>
      </c>
      <c r="D288" s="269" t="s">
        <v>670</v>
      </c>
      <c r="E288" s="269" t="s">
        <v>184</v>
      </c>
      <c r="F288" s="269" t="s">
        <v>681</v>
      </c>
      <c r="G288" s="269" t="s">
        <v>1916</v>
      </c>
      <c r="H288" s="269" t="s">
        <v>681</v>
      </c>
      <c r="I288" s="271">
        <f t="shared" si="75"/>
        <v>3</v>
      </c>
      <c r="O288" s="269">
        <f t="shared" si="67"/>
        <v>1</v>
      </c>
      <c r="W288" s="269">
        <f t="shared" si="70"/>
        <v>0</v>
      </c>
      <c r="X288" s="269">
        <f t="shared" si="71"/>
        <v>0</v>
      </c>
      <c r="Y288" s="269">
        <f t="shared" si="72"/>
        <v>1</v>
      </c>
    </row>
    <row r="289" spans="1:25" x14ac:dyDescent="0.45">
      <c r="B289" s="271">
        <f t="shared" si="74"/>
        <v>5</v>
      </c>
      <c r="C289" s="269" t="s">
        <v>673</v>
      </c>
      <c r="D289" s="269" t="s">
        <v>674</v>
      </c>
      <c r="E289" s="269" t="s">
        <v>184</v>
      </c>
      <c r="F289" s="269" t="s">
        <v>683</v>
      </c>
      <c r="G289" s="269" t="s">
        <v>1917</v>
      </c>
      <c r="H289" s="269" t="s">
        <v>683</v>
      </c>
      <c r="I289" s="271">
        <f t="shared" si="75"/>
        <v>3</v>
      </c>
      <c r="O289" s="269">
        <f t="shared" si="67"/>
        <v>1</v>
      </c>
      <c r="W289" s="269">
        <f t="shared" si="70"/>
        <v>0</v>
      </c>
      <c r="X289" s="269">
        <f t="shared" si="71"/>
        <v>0</v>
      </c>
      <c r="Y289" s="269">
        <f t="shared" si="72"/>
        <v>1</v>
      </c>
    </row>
    <row r="290" spans="1:25" x14ac:dyDescent="0.45">
      <c r="B290" s="271"/>
      <c r="I290" s="271">
        <f t="shared" si="75"/>
        <v>3</v>
      </c>
      <c r="O290" s="269">
        <f t="shared" si="67"/>
        <v>0</v>
      </c>
      <c r="W290" s="269" t="str">
        <f t="shared" si="70"/>
        <v/>
      </c>
      <c r="X290" s="269" t="str">
        <f t="shared" si="71"/>
        <v/>
      </c>
      <c r="Y290" s="269" t="str">
        <f t="shared" si="72"/>
        <v/>
      </c>
    </row>
    <row r="291" spans="1:25" x14ac:dyDescent="0.45">
      <c r="A291" s="273" t="s">
        <v>2183</v>
      </c>
      <c r="B291" s="271"/>
      <c r="C291" s="269" t="s">
        <v>2184</v>
      </c>
      <c r="I291" s="271"/>
      <c r="W291" s="269" t="str">
        <f t="shared" si="70"/>
        <v/>
      </c>
      <c r="X291" s="269" t="str">
        <f t="shared" si="71"/>
        <v/>
      </c>
      <c r="Y291" s="269" t="str">
        <f t="shared" si="72"/>
        <v/>
      </c>
    </row>
    <row r="292" spans="1:25" x14ac:dyDescent="0.45">
      <c r="B292" s="271">
        <f>B289+1</f>
        <v>6</v>
      </c>
      <c r="C292" s="269" t="s">
        <v>618</v>
      </c>
      <c r="D292" s="269" t="s">
        <v>619</v>
      </c>
      <c r="E292" s="269" t="s">
        <v>184</v>
      </c>
      <c r="F292" s="269" t="s">
        <v>1730</v>
      </c>
      <c r="G292" s="269" t="s">
        <v>1904</v>
      </c>
      <c r="H292" s="269" t="s">
        <v>1730</v>
      </c>
      <c r="I292" s="271">
        <f t="shared" si="75"/>
        <v>3</v>
      </c>
      <c r="J292" s="269" t="s">
        <v>57</v>
      </c>
      <c r="K292" s="269" t="s">
        <v>58</v>
      </c>
      <c r="L292" s="269" t="s">
        <v>103</v>
      </c>
      <c r="M292" s="269" t="s">
        <v>104</v>
      </c>
      <c r="O292" s="269">
        <f t="shared" si="67"/>
        <v>1</v>
      </c>
      <c r="W292" s="269">
        <f t="shared" si="70"/>
        <v>0</v>
      </c>
      <c r="X292" s="269">
        <f t="shared" si="71"/>
        <v>0</v>
      </c>
      <c r="Y292" s="269">
        <f t="shared" si="72"/>
        <v>1</v>
      </c>
    </row>
    <row r="293" spans="1:25" x14ac:dyDescent="0.45">
      <c r="B293" s="271">
        <f t="shared" si="74"/>
        <v>7</v>
      </c>
      <c r="C293" s="271" t="s">
        <v>172</v>
      </c>
      <c r="D293" s="271" t="s">
        <v>178</v>
      </c>
      <c r="E293" s="271" t="s">
        <v>184</v>
      </c>
      <c r="F293" s="271" t="s">
        <v>1818</v>
      </c>
      <c r="G293" s="271" t="s">
        <v>1818</v>
      </c>
      <c r="H293" s="271" t="s">
        <v>187</v>
      </c>
      <c r="I293" s="271">
        <f t="shared" si="75"/>
        <v>3</v>
      </c>
      <c r="O293" s="269">
        <f t="shared" si="67"/>
        <v>1</v>
      </c>
      <c r="W293" s="269">
        <f t="shared" si="70"/>
        <v>0</v>
      </c>
      <c r="X293" s="269">
        <f t="shared" si="71"/>
        <v>0</v>
      </c>
      <c r="Y293" s="269">
        <f t="shared" si="72"/>
        <v>1</v>
      </c>
    </row>
    <row r="294" spans="1:25" x14ac:dyDescent="0.45">
      <c r="B294" s="271">
        <f t="shared" si="74"/>
        <v>8</v>
      </c>
      <c r="C294" s="269" t="s">
        <v>663</v>
      </c>
      <c r="D294" s="269" t="s">
        <v>664</v>
      </c>
      <c r="E294" s="269" t="s">
        <v>185</v>
      </c>
      <c r="F294" s="269" t="s">
        <v>679</v>
      </c>
      <c r="G294" s="269" t="s">
        <v>1914</v>
      </c>
      <c r="H294" s="269" t="s">
        <v>679</v>
      </c>
      <c r="I294" s="271">
        <f t="shared" si="75"/>
        <v>1</v>
      </c>
      <c r="N294" s="269">
        <v>1</v>
      </c>
      <c r="O294" s="269">
        <f t="shared" si="67"/>
        <v>1</v>
      </c>
      <c r="W294" s="269">
        <f t="shared" si="70"/>
        <v>1</v>
      </c>
      <c r="X294" s="269">
        <f t="shared" si="71"/>
        <v>0</v>
      </c>
      <c r="Y294" s="269">
        <f t="shared" si="72"/>
        <v>0</v>
      </c>
    </row>
    <row r="295" spans="1:25" x14ac:dyDescent="0.45">
      <c r="B295" s="271">
        <f t="shared" si="74"/>
        <v>9</v>
      </c>
      <c r="C295" s="269" t="s">
        <v>976</v>
      </c>
      <c r="D295" s="269" t="s">
        <v>977</v>
      </c>
      <c r="E295" s="269" t="s">
        <v>185</v>
      </c>
      <c r="F295" s="269" t="s">
        <v>1733</v>
      </c>
      <c r="G295" s="269" t="s">
        <v>1904</v>
      </c>
      <c r="H295" s="269" t="s">
        <v>1733</v>
      </c>
      <c r="I295" s="271">
        <f t="shared" si="75"/>
        <v>1</v>
      </c>
      <c r="N295" s="269">
        <v>1</v>
      </c>
      <c r="O295" s="269">
        <f t="shared" si="67"/>
        <v>1</v>
      </c>
      <c r="W295" s="269">
        <f t="shared" si="70"/>
        <v>1</v>
      </c>
      <c r="X295" s="269">
        <f t="shared" si="71"/>
        <v>0</v>
      </c>
      <c r="Y295" s="269">
        <f t="shared" si="72"/>
        <v>0</v>
      </c>
    </row>
    <row r="296" spans="1:25" x14ac:dyDescent="0.45">
      <c r="B296" s="271">
        <f t="shared" si="74"/>
        <v>10</v>
      </c>
      <c r="C296" s="269">
        <v>0</v>
      </c>
      <c r="D296" s="269">
        <v>0</v>
      </c>
      <c r="E296" s="269">
        <v>0</v>
      </c>
      <c r="F296" s="269">
        <v>0</v>
      </c>
      <c r="G296" s="269">
        <v>0</v>
      </c>
      <c r="H296" s="269">
        <v>0</v>
      </c>
      <c r="I296" s="271">
        <f t="shared" si="75"/>
        <v>3</v>
      </c>
      <c r="O296" s="269">
        <f t="shared" si="67"/>
        <v>0</v>
      </c>
      <c r="W296" s="269" t="str">
        <f t="shared" si="70"/>
        <v/>
      </c>
      <c r="X296" s="269" t="str">
        <f t="shared" si="71"/>
        <v/>
      </c>
      <c r="Y296" s="269" t="str">
        <f t="shared" si="72"/>
        <v/>
      </c>
    </row>
    <row r="297" spans="1:25" x14ac:dyDescent="0.45">
      <c r="B297" s="271"/>
      <c r="I297" s="271">
        <f t="shared" si="75"/>
        <v>3</v>
      </c>
      <c r="O297" s="269">
        <f t="shared" si="67"/>
        <v>0</v>
      </c>
      <c r="W297" s="269" t="str">
        <f t="shared" si="70"/>
        <v/>
      </c>
      <c r="X297" s="269" t="str">
        <f t="shared" si="71"/>
        <v/>
      </c>
      <c r="Y297" s="269" t="str">
        <f t="shared" si="72"/>
        <v/>
      </c>
    </row>
    <row r="298" spans="1:25" x14ac:dyDescent="0.45">
      <c r="B298" s="271"/>
      <c r="C298" s="269" t="s">
        <v>2162</v>
      </c>
      <c r="I298" s="271"/>
      <c r="W298" s="269" t="str">
        <f t="shared" si="70"/>
        <v/>
      </c>
      <c r="X298" s="269" t="str">
        <f t="shared" si="71"/>
        <v/>
      </c>
      <c r="Y298" s="269" t="str">
        <f t="shared" si="72"/>
        <v/>
      </c>
    </row>
    <row r="299" spans="1:25" x14ac:dyDescent="0.45">
      <c r="B299" s="271"/>
      <c r="C299" s="269" t="s">
        <v>665</v>
      </c>
      <c r="D299" s="269" t="s">
        <v>666</v>
      </c>
      <c r="E299" s="269" t="s">
        <v>185</v>
      </c>
      <c r="F299" s="269" t="s">
        <v>680</v>
      </c>
      <c r="G299" s="269">
        <v>0</v>
      </c>
      <c r="H299" s="269" t="s">
        <v>680</v>
      </c>
      <c r="I299" s="271"/>
      <c r="W299" s="269" t="str">
        <f t="shared" si="70"/>
        <v/>
      </c>
      <c r="X299" s="269" t="str">
        <f t="shared" si="71"/>
        <v/>
      </c>
      <c r="Y299" s="269" t="str">
        <f t="shared" si="72"/>
        <v/>
      </c>
    </row>
    <row r="300" spans="1:25" x14ac:dyDescent="0.45">
      <c r="B300" s="271"/>
      <c r="C300" s="269" t="s">
        <v>667</v>
      </c>
      <c r="D300" s="269" t="s">
        <v>668</v>
      </c>
      <c r="E300" s="269" t="s">
        <v>185</v>
      </c>
      <c r="F300" s="269" t="s">
        <v>680</v>
      </c>
      <c r="G300" s="269">
        <v>0</v>
      </c>
      <c r="H300" s="269" t="s">
        <v>680</v>
      </c>
      <c r="I300" s="271"/>
      <c r="W300" s="269" t="str">
        <f t="shared" si="70"/>
        <v/>
      </c>
      <c r="X300" s="269" t="str">
        <f t="shared" si="71"/>
        <v/>
      </c>
      <c r="Y300" s="269" t="str">
        <f t="shared" si="72"/>
        <v/>
      </c>
    </row>
    <row r="301" spans="1:25" x14ac:dyDescent="0.45">
      <c r="B301" s="271"/>
      <c r="C301" s="269" t="s">
        <v>675</v>
      </c>
      <c r="D301" s="269" t="s">
        <v>676</v>
      </c>
      <c r="E301" s="269" t="s">
        <v>184</v>
      </c>
      <c r="F301" s="269" t="s">
        <v>684</v>
      </c>
      <c r="G301" s="269" t="s">
        <v>1827</v>
      </c>
      <c r="H301" s="269" t="s">
        <v>684</v>
      </c>
      <c r="I301" s="271"/>
      <c r="W301" s="269" t="str">
        <f t="shared" si="70"/>
        <v/>
      </c>
      <c r="X301" s="269" t="str">
        <f t="shared" si="71"/>
        <v/>
      </c>
      <c r="Y301" s="269" t="str">
        <f t="shared" si="72"/>
        <v/>
      </c>
    </row>
    <row r="302" spans="1:25" x14ac:dyDescent="0.45">
      <c r="B302" s="271"/>
      <c r="C302" s="269" t="s">
        <v>677</v>
      </c>
      <c r="D302" s="269" t="s">
        <v>678</v>
      </c>
      <c r="E302" s="269" t="s">
        <v>184</v>
      </c>
      <c r="F302" s="269" t="s">
        <v>685</v>
      </c>
      <c r="G302" s="269" t="s">
        <v>1827</v>
      </c>
      <c r="H302" s="269" t="s">
        <v>685</v>
      </c>
      <c r="I302" s="271"/>
      <c r="W302" s="269" t="str">
        <f t="shared" si="70"/>
        <v/>
      </c>
      <c r="X302" s="269" t="str">
        <f t="shared" si="71"/>
        <v/>
      </c>
      <c r="Y302" s="269" t="str">
        <f t="shared" si="72"/>
        <v/>
      </c>
    </row>
    <row r="303" spans="1:25" x14ac:dyDescent="0.45">
      <c r="B303" s="271"/>
      <c r="C303" s="269" t="s">
        <v>226</v>
      </c>
      <c r="D303" s="269" t="s">
        <v>227</v>
      </c>
      <c r="E303" s="269" t="s">
        <v>184</v>
      </c>
      <c r="F303" s="269" t="s">
        <v>239</v>
      </c>
      <c r="G303" s="269" t="s">
        <v>1827</v>
      </c>
      <c r="H303" s="269" t="s">
        <v>239</v>
      </c>
      <c r="I303" s="271"/>
      <c r="W303" s="269" t="str">
        <f t="shared" si="70"/>
        <v/>
      </c>
      <c r="X303" s="269" t="str">
        <f t="shared" si="71"/>
        <v/>
      </c>
      <c r="Y303" s="269" t="str">
        <f t="shared" si="72"/>
        <v/>
      </c>
    </row>
    <row r="304" spans="1:25" x14ac:dyDescent="0.45">
      <c r="B304" s="271"/>
      <c r="C304" s="269" t="s">
        <v>846</v>
      </c>
      <c r="D304" s="269" t="s">
        <v>847</v>
      </c>
      <c r="E304" s="269" t="s">
        <v>184</v>
      </c>
      <c r="F304" s="269" t="s">
        <v>857</v>
      </c>
      <c r="G304" s="269" t="s">
        <v>1827</v>
      </c>
      <c r="H304" s="269" t="s">
        <v>857</v>
      </c>
      <c r="I304" s="271"/>
      <c r="W304" s="269" t="str">
        <f t="shared" si="70"/>
        <v/>
      </c>
      <c r="X304" s="269" t="str">
        <f t="shared" si="71"/>
        <v/>
      </c>
      <c r="Y304" s="269" t="str">
        <f t="shared" si="72"/>
        <v/>
      </c>
    </row>
    <row r="305" spans="1:25" x14ac:dyDescent="0.45">
      <c r="B305" s="271"/>
      <c r="I305" s="271"/>
      <c r="W305" s="269" t="str">
        <f t="shared" si="70"/>
        <v/>
      </c>
      <c r="X305" s="269" t="str">
        <f t="shared" si="71"/>
        <v/>
      </c>
      <c r="Y305" s="269" t="str">
        <f t="shared" si="72"/>
        <v/>
      </c>
    </row>
    <row r="306" spans="1:25" x14ac:dyDescent="0.45">
      <c r="A306" s="269">
        <f>A284+1</f>
        <v>20</v>
      </c>
      <c r="B306" s="271"/>
      <c r="C306" s="269" t="s">
        <v>15</v>
      </c>
      <c r="I306" s="271">
        <f t="shared" si="66"/>
        <v>3</v>
      </c>
      <c r="J306" s="269" t="s">
        <v>103</v>
      </c>
      <c r="K306" s="269" t="s">
        <v>104</v>
      </c>
      <c r="L306" s="269" t="s">
        <v>105</v>
      </c>
      <c r="M306" s="269" t="s">
        <v>106</v>
      </c>
      <c r="W306" s="269" t="str">
        <f t="shared" si="70"/>
        <v/>
      </c>
      <c r="X306" s="269" t="str">
        <f t="shared" si="71"/>
        <v/>
      </c>
      <c r="Y306" s="269" t="str">
        <f t="shared" si="72"/>
        <v/>
      </c>
    </row>
    <row r="307" spans="1:25" x14ac:dyDescent="0.45">
      <c r="B307" s="271">
        <v>1</v>
      </c>
      <c r="C307" s="269" t="s">
        <v>686</v>
      </c>
      <c r="D307" s="269" t="s">
        <v>687</v>
      </c>
      <c r="E307" s="269" t="s">
        <v>185</v>
      </c>
      <c r="F307" s="269" t="s">
        <v>700</v>
      </c>
      <c r="G307" s="269" t="s">
        <v>1919</v>
      </c>
      <c r="H307" s="269" t="s">
        <v>700</v>
      </c>
      <c r="I307" s="271">
        <f t="shared" si="66"/>
        <v>1</v>
      </c>
      <c r="O307" s="269">
        <f t="shared" si="67"/>
        <v>1</v>
      </c>
      <c r="W307" s="269">
        <f t="shared" si="70"/>
        <v>1</v>
      </c>
      <c r="X307" s="269">
        <f t="shared" si="71"/>
        <v>0</v>
      </c>
      <c r="Y307" s="269">
        <f t="shared" si="72"/>
        <v>0</v>
      </c>
    </row>
    <row r="308" spans="1:25" x14ac:dyDescent="0.45">
      <c r="B308" s="271">
        <f t="shared" ref="B308:B311" si="76">B307+1</f>
        <v>2</v>
      </c>
      <c r="C308" s="269" t="s">
        <v>696</v>
      </c>
      <c r="D308" s="269" t="s">
        <v>697</v>
      </c>
      <c r="E308" s="269" t="s">
        <v>185</v>
      </c>
      <c r="F308" s="269" t="s">
        <v>2096</v>
      </c>
      <c r="G308" s="269" t="s">
        <v>1920</v>
      </c>
      <c r="H308" s="269" t="s">
        <v>704</v>
      </c>
      <c r="I308" s="271">
        <f t="shared" ref="I308:I312" si="77">IF(E308="Full paper",1,IF(E308="Extended Abstract",2,3))</f>
        <v>1</v>
      </c>
      <c r="O308" s="269">
        <f t="shared" si="67"/>
        <v>1</v>
      </c>
      <c r="W308" s="269">
        <f t="shared" si="70"/>
        <v>1</v>
      </c>
      <c r="X308" s="269">
        <f t="shared" si="71"/>
        <v>0</v>
      </c>
      <c r="Y308" s="269">
        <f t="shared" si="72"/>
        <v>0</v>
      </c>
    </row>
    <row r="309" spans="1:25" x14ac:dyDescent="0.45">
      <c r="B309" s="271">
        <f t="shared" si="76"/>
        <v>3</v>
      </c>
      <c r="C309" s="269" t="s">
        <v>688</v>
      </c>
      <c r="D309" s="269" t="s">
        <v>689</v>
      </c>
      <c r="E309" s="269" t="s">
        <v>184</v>
      </c>
      <c r="F309" s="269" t="s">
        <v>701</v>
      </c>
      <c r="G309" s="269" t="s">
        <v>1922</v>
      </c>
      <c r="H309" s="269" t="s">
        <v>701</v>
      </c>
      <c r="I309" s="271">
        <f t="shared" si="77"/>
        <v>3</v>
      </c>
      <c r="O309" s="269">
        <f t="shared" si="67"/>
        <v>1</v>
      </c>
      <c r="W309" s="269">
        <f t="shared" si="70"/>
        <v>0</v>
      </c>
      <c r="X309" s="269">
        <f t="shared" si="71"/>
        <v>0</v>
      </c>
      <c r="Y309" s="269">
        <f t="shared" si="72"/>
        <v>1</v>
      </c>
    </row>
    <row r="310" spans="1:25" x14ac:dyDescent="0.45">
      <c r="B310" s="271">
        <f t="shared" si="76"/>
        <v>4</v>
      </c>
      <c r="C310" s="269" t="s">
        <v>692</v>
      </c>
      <c r="D310" s="269" t="s">
        <v>693</v>
      </c>
      <c r="E310" s="269" t="s">
        <v>184</v>
      </c>
      <c r="F310" s="269" t="s">
        <v>2097</v>
      </c>
      <c r="G310" s="269" t="s">
        <v>1923</v>
      </c>
      <c r="H310" s="269" t="s">
        <v>703</v>
      </c>
      <c r="I310" s="271">
        <f t="shared" si="77"/>
        <v>3</v>
      </c>
      <c r="O310" s="269">
        <f t="shared" si="67"/>
        <v>1</v>
      </c>
      <c r="W310" s="269">
        <f t="shared" si="70"/>
        <v>0</v>
      </c>
      <c r="X310" s="269">
        <f t="shared" si="71"/>
        <v>0</v>
      </c>
      <c r="Y310" s="269">
        <f t="shared" si="72"/>
        <v>1</v>
      </c>
    </row>
    <row r="311" spans="1:25" x14ac:dyDescent="0.45">
      <c r="B311" s="271">
        <f t="shared" si="76"/>
        <v>5</v>
      </c>
      <c r="C311" s="269" t="s">
        <v>694</v>
      </c>
      <c r="D311" s="269" t="s">
        <v>695</v>
      </c>
      <c r="E311" s="269" t="s">
        <v>184</v>
      </c>
      <c r="F311" s="269" t="s">
        <v>1924</v>
      </c>
      <c r="G311" s="269" t="s">
        <v>1924</v>
      </c>
      <c r="H311" s="269" t="s">
        <v>482</v>
      </c>
      <c r="I311" s="271">
        <f t="shared" si="77"/>
        <v>3</v>
      </c>
      <c r="O311" s="269">
        <f t="shared" si="67"/>
        <v>1</v>
      </c>
      <c r="W311" s="269">
        <f t="shared" si="70"/>
        <v>0</v>
      </c>
      <c r="X311" s="269">
        <f t="shared" si="71"/>
        <v>0</v>
      </c>
      <c r="Y311" s="269">
        <f t="shared" si="72"/>
        <v>1</v>
      </c>
    </row>
    <row r="312" spans="1:25" x14ac:dyDescent="0.45">
      <c r="B312" s="271"/>
      <c r="I312" s="271">
        <f t="shared" si="77"/>
        <v>3</v>
      </c>
      <c r="O312" s="269">
        <f t="shared" si="67"/>
        <v>0</v>
      </c>
      <c r="W312" s="269" t="str">
        <f t="shared" si="70"/>
        <v/>
      </c>
      <c r="X312" s="269" t="str">
        <f t="shared" si="71"/>
        <v/>
      </c>
      <c r="Y312" s="269" t="str">
        <f t="shared" si="72"/>
        <v/>
      </c>
    </row>
    <row r="313" spans="1:25" x14ac:dyDescent="0.45">
      <c r="A313" s="269">
        <f>A306+1</f>
        <v>21</v>
      </c>
      <c r="B313" s="271"/>
      <c r="C313" s="269" t="s">
        <v>243</v>
      </c>
      <c r="I313" s="271"/>
      <c r="J313" s="269" t="s">
        <v>95</v>
      </c>
      <c r="K313" s="269" t="s">
        <v>96</v>
      </c>
      <c r="L313" s="269" t="s">
        <v>107</v>
      </c>
      <c r="M313" s="269" t="s">
        <v>108</v>
      </c>
      <c r="W313" s="269" t="str">
        <f t="shared" si="70"/>
        <v/>
      </c>
      <c r="X313" s="269" t="str">
        <f t="shared" si="71"/>
        <v/>
      </c>
      <c r="Y313" s="269" t="str">
        <f t="shared" si="72"/>
        <v/>
      </c>
    </row>
    <row r="314" spans="1:25" x14ac:dyDescent="0.45">
      <c r="A314" s="269" t="s">
        <v>2146</v>
      </c>
      <c r="B314" s="271">
        <v>1</v>
      </c>
      <c r="C314" s="269">
        <v>0</v>
      </c>
      <c r="D314" s="269">
        <v>0</v>
      </c>
      <c r="E314" s="269">
        <v>0</v>
      </c>
      <c r="F314" s="269">
        <v>0</v>
      </c>
      <c r="G314" s="269">
        <v>0</v>
      </c>
      <c r="H314" s="269">
        <v>0</v>
      </c>
      <c r="I314" s="271">
        <f t="shared" ref="I314" si="78">IF(E314="Full paper",1,IF(E314="Extended Abstract",2,3))</f>
        <v>3</v>
      </c>
      <c r="O314" s="269">
        <f t="shared" ref="O314:O323" si="79">IF(G314="Not Registered",0,IF(G314=0,0,1))</f>
        <v>0</v>
      </c>
      <c r="W314" s="269" t="str">
        <f t="shared" si="70"/>
        <v/>
      </c>
      <c r="X314" s="269" t="str">
        <f t="shared" si="71"/>
        <v/>
      </c>
      <c r="Y314" s="269" t="str">
        <f t="shared" si="72"/>
        <v/>
      </c>
    </row>
    <row r="315" spans="1:25" x14ac:dyDescent="0.45">
      <c r="A315" s="269" t="s">
        <v>2146</v>
      </c>
      <c r="B315" s="271">
        <f t="shared" ref="B315:B322" si="80">B314+1</f>
        <v>2</v>
      </c>
      <c r="C315" s="269" t="s">
        <v>712</v>
      </c>
      <c r="D315" s="269" t="s">
        <v>713</v>
      </c>
      <c r="E315" s="269" t="s">
        <v>185</v>
      </c>
      <c r="F315" s="269" t="s">
        <v>2098</v>
      </c>
      <c r="G315" s="269" t="s">
        <v>1926</v>
      </c>
      <c r="H315" s="269" t="s">
        <v>729</v>
      </c>
      <c r="I315" s="271">
        <f t="shared" ref="I315:I323" si="81">IF(E315="Full paper",1,IF(E315="Extended Abstract",2,3))</f>
        <v>1</v>
      </c>
      <c r="O315" s="269">
        <f t="shared" si="79"/>
        <v>1</v>
      </c>
      <c r="W315" s="269">
        <f t="shared" si="70"/>
        <v>1</v>
      </c>
      <c r="X315" s="269">
        <f t="shared" si="71"/>
        <v>0</v>
      </c>
      <c r="Y315" s="269">
        <f t="shared" si="72"/>
        <v>0</v>
      </c>
    </row>
    <row r="316" spans="1:25" x14ac:dyDescent="0.45">
      <c r="A316" s="269" t="s">
        <v>2146</v>
      </c>
      <c r="B316" s="271">
        <f t="shared" si="80"/>
        <v>3</v>
      </c>
      <c r="C316" s="269" t="s">
        <v>714</v>
      </c>
      <c r="D316" s="269" t="s">
        <v>715</v>
      </c>
      <c r="E316" s="269" t="s">
        <v>185</v>
      </c>
      <c r="F316" s="269" t="s">
        <v>730</v>
      </c>
      <c r="G316" s="269" t="s">
        <v>1927</v>
      </c>
      <c r="H316" s="269" t="s">
        <v>730</v>
      </c>
      <c r="I316" s="271">
        <f t="shared" si="81"/>
        <v>1</v>
      </c>
      <c r="O316" s="269">
        <f t="shared" si="79"/>
        <v>1</v>
      </c>
      <c r="W316" s="269">
        <f t="shared" si="70"/>
        <v>1</v>
      </c>
      <c r="X316" s="269">
        <f t="shared" si="71"/>
        <v>0</v>
      </c>
      <c r="Y316" s="269">
        <f t="shared" si="72"/>
        <v>0</v>
      </c>
    </row>
    <row r="317" spans="1:25" x14ac:dyDescent="0.45">
      <c r="A317" s="269" t="s">
        <v>2146</v>
      </c>
      <c r="B317" s="271">
        <f t="shared" si="80"/>
        <v>4</v>
      </c>
      <c r="C317" s="269" t="s">
        <v>716</v>
      </c>
      <c r="D317" s="269" t="s">
        <v>717</v>
      </c>
      <c r="E317" s="269" t="s">
        <v>185</v>
      </c>
      <c r="F317" s="269" t="s">
        <v>731</v>
      </c>
      <c r="G317" s="269" t="s">
        <v>2131</v>
      </c>
      <c r="H317" s="269" t="s">
        <v>731</v>
      </c>
      <c r="I317" s="271">
        <f t="shared" si="81"/>
        <v>1</v>
      </c>
      <c r="O317" s="269">
        <f t="shared" si="79"/>
        <v>1</v>
      </c>
      <c r="W317" s="269">
        <f t="shared" si="70"/>
        <v>1</v>
      </c>
      <c r="X317" s="269">
        <f t="shared" si="71"/>
        <v>0</v>
      </c>
      <c r="Y317" s="269">
        <f t="shared" si="72"/>
        <v>0</v>
      </c>
    </row>
    <row r="318" spans="1:25" x14ac:dyDescent="0.45">
      <c r="B318" s="271">
        <f t="shared" si="80"/>
        <v>5</v>
      </c>
      <c r="C318" s="269" t="s">
        <v>718</v>
      </c>
      <c r="D318" s="269" t="s">
        <v>719</v>
      </c>
      <c r="E318" s="269" t="s">
        <v>185</v>
      </c>
      <c r="F318" s="269" t="s">
        <v>2099</v>
      </c>
      <c r="G318" s="269" t="s">
        <v>1928</v>
      </c>
      <c r="H318" s="269" t="s">
        <v>732</v>
      </c>
      <c r="I318" s="271">
        <f t="shared" si="81"/>
        <v>1</v>
      </c>
      <c r="O318" s="269">
        <f t="shared" si="79"/>
        <v>1</v>
      </c>
      <c r="W318" s="269">
        <f t="shared" si="70"/>
        <v>1</v>
      </c>
      <c r="X318" s="269">
        <f t="shared" si="71"/>
        <v>0</v>
      </c>
      <c r="Y318" s="269">
        <f t="shared" si="72"/>
        <v>0</v>
      </c>
    </row>
    <row r="319" spans="1:25" x14ac:dyDescent="0.45">
      <c r="B319" s="271">
        <f t="shared" si="80"/>
        <v>6</v>
      </c>
      <c r="C319" s="269" t="s">
        <v>722</v>
      </c>
      <c r="D319" s="269" t="s">
        <v>723</v>
      </c>
      <c r="E319" s="269" t="s">
        <v>185</v>
      </c>
      <c r="F319" s="269" t="s">
        <v>734</v>
      </c>
      <c r="G319" s="269" t="s">
        <v>1929</v>
      </c>
      <c r="H319" s="269" t="s">
        <v>734</v>
      </c>
      <c r="I319" s="271">
        <f t="shared" si="81"/>
        <v>1</v>
      </c>
      <c r="O319" s="269">
        <f t="shared" si="79"/>
        <v>1</v>
      </c>
      <c r="W319" s="269">
        <f t="shared" si="70"/>
        <v>1</v>
      </c>
      <c r="X319" s="269">
        <f t="shared" si="71"/>
        <v>0</v>
      </c>
      <c r="Y319" s="269">
        <f t="shared" si="72"/>
        <v>0</v>
      </c>
    </row>
    <row r="320" spans="1:25" x14ac:dyDescent="0.45">
      <c r="B320" s="271">
        <f t="shared" si="80"/>
        <v>7</v>
      </c>
      <c r="C320" s="269" t="s">
        <v>710</v>
      </c>
      <c r="D320" s="269" t="s">
        <v>711</v>
      </c>
      <c r="E320" s="269" t="s">
        <v>212</v>
      </c>
      <c r="F320" s="269" t="s">
        <v>728</v>
      </c>
      <c r="G320" s="269" t="s">
        <v>1930</v>
      </c>
      <c r="H320" s="269" t="s">
        <v>728</v>
      </c>
      <c r="I320" s="271">
        <f t="shared" si="81"/>
        <v>2</v>
      </c>
      <c r="N320" s="269">
        <v>1</v>
      </c>
      <c r="O320" s="269">
        <f t="shared" si="79"/>
        <v>1</v>
      </c>
      <c r="W320" s="269">
        <f t="shared" si="70"/>
        <v>0</v>
      </c>
      <c r="X320" s="269">
        <f t="shared" si="71"/>
        <v>1</v>
      </c>
      <c r="Y320" s="269">
        <f t="shared" si="72"/>
        <v>0</v>
      </c>
    </row>
    <row r="321" spans="1:25" x14ac:dyDescent="0.45">
      <c r="B321" s="271">
        <f t="shared" si="80"/>
        <v>8</v>
      </c>
      <c r="C321" s="269" t="s">
        <v>1418</v>
      </c>
      <c r="D321" s="269" t="s">
        <v>1419</v>
      </c>
      <c r="E321" s="269" t="s">
        <v>212</v>
      </c>
      <c r="F321" s="269" t="s">
        <v>1085</v>
      </c>
      <c r="G321" s="269" t="s">
        <v>1085</v>
      </c>
      <c r="H321" s="269" t="s">
        <v>1440</v>
      </c>
      <c r="I321" s="271">
        <f t="shared" si="81"/>
        <v>2</v>
      </c>
      <c r="O321" s="269">
        <f t="shared" si="79"/>
        <v>1</v>
      </c>
      <c r="W321" s="269">
        <f t="shared" si="70"/>
        <v>0</v>
      </c>
      <c r="X321" s="269">
        <f t="shared" si="71"/>
        <v>1</v>
      </c>
      <c r="Y321" s="269">
        <f t="shared" si="72"/>
        <v>0</v>
      </c>
    </row>
    <row r="322" spans="1:25" x14ac:dyDescent="0.45">
      <c r="B322" s="271">
        <f t="shared" si="80"/>
        <v>9</v>
      </c>
      <c r="C322" s="271" t="s">
        <v>175</v>
      </c>
      <c r="D322" s="271" t="s">
        <v>181</v>
      </c>
      <c r="E322" s="271" t="s">
        <v>185</v>
      </c>
      <c r="F322" s="271" t="s">
        <v>190</v>
      </c>
      <c r="G322" s="271" t="s">
        <v>1816</v>
      </c>
      <c r="H322" s="271" t="s">
        <v>190</v>
      </c>
      <c r="I322" s="271">
        <f t="shared" si="81"/>
        <v>1</v>
      </c>
      <c r="O322" s="269">
        <f t="shared" si="79"/>
        <v>1</v>
      </c>
      <c r="W322" s="269">
        <f t="shared" si="70"/>
        <v>1</v>
      </c>
      <c r="X322" s="269">
        <f t="shared" si="71"/>
        <v>0</v>
      </c>
      <c r="Y322" s="269">
        <f t="shared" si="72"/>
        <v>0</v>
      </c>
    </row>
    <row r="323" spans="1:25" x14ac:dyDescent="0.45">
      <c r="B323" s="271"/>
      <c r="C323" s="271"/>
      <c r="D323" s="271"/>
      <c r="E323" s="271"/>
      <c r="F323" s="271"/>
      <c r="G323" s="271"/>
      <c r="H323" s="271"/>
      <c r="I323" s="271">
        <f t="shared" si="81"/>
        <v>3</v>
      </c>
      <c r="O323" s="269">
        <f t="shared" si="79"/>
        <v>0</v>
      </c>
      <c r="W323" s="269" t="str">
        <f t="shared" si="70"/>
        <v/>
      </c>
      <c r="X323" s="269" t="str">
        <f t="shared" si="71"/>
        <v/>
      </c>
      <c r="Y323" s="269" t="str">
        <f t="shared" si="72"/>
        <v/>
      </c>
    </row>
    <row r="324" spans="1:25" x14ac:dyDescent="0.45">
      <c r="B324" s="271"/>
      <c r="C324" s="271" t="s">
        <v>2156</v>
      </c>
      <c r="I324" s="271"/>
      <c r="W324" s="269" t="str">
        <f t="shared" si="70"/>
        <v/>
      </c>
      <c r="X324" s="269" t="str">
        <f t="shared" si="71"/>
        <v/>
      </c>
      <c r="Y324" s="269" t="str">
        <f t="shared" si="72"/>
        <v/>
      </c>
    </row>
    <row r="325" spans="1:25" x14ac:dyDescent="0.45">
      <c r="B325" s="271"/>
      <c r="C325" s="269" t="s">
        <v>720</v>
      </c>
      <c r="D325" s="269" t="s">
        <v>721</v>
      </c>
      <c r="E325" s="269" t="s">
        <v>184</v>
      </c>
      <c r="F325" s="269" t="s">
        <v>733</v>
      </c>
      <c r="G325" s="269" t="s">
        <v>1827</v>
      </c>
      <c r="H325" s="269" t="s">
        <v>733</v>
      </c>
      <c r="I325" s="271"/>
      <c r="W325" s="269" t="str">
        <f t="shared" si="70"/>
        <v/>
      </c>
      <c r="X325" s="269" t="str">
        <f t="shared" si="71"/>
        <v/>
      </c>
      <c r="Y325" s="269" t="str">
        <f t="shared" si="72"/>
        <v/>
      </c>
    </row>
    <row r="326" spans="1:25" x14ac:dyDescent="0.45">
      <c r="B326" s="271"/>
      <c r="C326" s="269" t="s">
        <v>724</v>
      </c>
      <c r="D326" s="269" t="s">
        <v>725</v>
      </c>
      <c r="E326" s="269" t="s">
        <v>184</v>
      </c>
      <c r="F326" s="269" t="s">
        <v>735</v>
      </c>
      <c r="G326" s="269" t="s">
        <v>1827</v>
      </c>
      <c r="H326" s="269" t="s">
        <v>735</v>
      </c>
      <c r="I326" s="271"/>
      <c r="W326" s="269" t="str">
        <f t="shared" si="70"/>
        <v/>
      </c>
      <c r="X326" s="269" t="str">
        <f t="shared" si="71"/>
        <v/>
      </c>
      <c r="Y326" s="269" t="str">
        <f t="shared" si="72"/>
        <v/>
      </c>
    </row>
    <row r="327" spans="1:25" x14ac:dyDescent="0.45">
      <c r="B327" s="271"/>
      <c r="C327" s="269" t="s">
        <v>706</v>
      </c>
      <c r="D327" s="269" t="s">
        <v>707</v>
      </c>
      <c r="E327" s="269" t="s">
        <v>184</v>
      </c>
      <c r="F327" s="269" t="s">
        <v>726</v>
      </c>
      <c r="G327" s="269" t="s">
        <v>1827</v>
      </c>
      <c r="H327" s="269" t="s">
        <v>726</v>
      </c>
      <c r="I327" s="271"/>
      <c r="W327" s="269" t="str">
        <f t="shared" si="70"/>
        <v/>
      </c>
      <c r="X327" s="269" t="str">
        <f t="shared" si="71"/>
        <v/>
      </c>
      <c r="Y327" s="269" t="str">
        <f t="shared" si="72"/>
        <v/>
      </c>
    </row>
    <row r="328" spans="1:25" x14ac:dyDescent="0.45">
      <c r="B328" s="271"/>
      <c r="I328" s="271"/>
      <c r="W328" s="269" t="str">
        <f t="shared" si="70"/>
        <v/>
      </c>
      <c r="X328" s="269" t="str">
        <f t="shared" si="71"/>
        <v/>
      </c>
      <c r="Y328" s="269" t="str">
        <f t="shared" si="72"/>
        <v/>
      </c>
    </row>
    <row r="329" spans="1:25" x14ac:dyDescent="0.45">
      <c r="A329" s="269">
        <f>A313+1</f>
        <v>22</v>
      </c>
      <c r="B329" s="271"/>
      <c r="C329" s="269" t="s">
        <v>35</v>
      </c>
      <c r="I329" s="271">
        <f t="shared" si="66"/>
        <v>3</v>
      </c>
      <c r="J329" s="269" t="s">
        <v>101</v>
      </c>
      <c r="K329" s="269" t="s">
        <v>109</v>
      </c>
      <c r="L329" s="269" t="s">
        <v>103</v>
      </c>
      <c r="M329" s="269" t="s">
        <v>104</v>
      </c>
      <c r="W329" s="269" t="str">
        <f t="shared" si="70"/>
        <v/>
      </c>
      <c r="X329" s="269" t="str">
        <f t="shared" si="71"/>
        <v/>
      </c>
      <c r="Y329" s="269" t="str">
        <f t="shared" si="72"/>
        <v/>
      </c>
    </row>
    <row r="330" spans="1:25" x14ac:dyDescent="0.45">
      <c r="B330" s="271">
        <v>1</v>
      </c>
      <c r="C330" s="269" t="s">
        <v>737</v>
      </c>
      <c r="D330" s="269" t="s">
        <v>738</v>
      </c>
      <c r="E330" s="269" t="s">
        <v>185</v>
      </c>
      <c r="F330" s="269" t="s">
        <v>757</v>
      </c>
      <c r="G330" s="269" t="s">
        <v>1931</v>
      </c>
      <c r="H330" s="269" t="s">
        <v>757</v>
      </c>
      <c r="I330" s="271">
        <f t="shared" si="66"/>
        <v>1</v>
      </c>
      <c r="O330" s="269">
        <f t="shared" ref="O330:O397" si="82">IF(G330="Not Registered",0,IF(G330=0,0,1))</f>
        <v>1</v>
      </c>
      <c r="W330" s="269">
        <f t="shared" si="70"/>
        <v>1</v>
      </c>
      <c r="X330" s="269">
        <f t="shared" si="71"/>
        <v>0</v>
      </c>
      <c r="Y330" s="269">
        <f t="shared" si="72"/>
        <v>0</v>
      </c>
    </row>
    <row r="331" spans="1:25" x14ac:dyDescent="0.45">
      <c r="B331" s="271">
        <f t="shared" ref="B331:B340" si="83">B330+1</f>
        <v>2</v>
      </c>
      <c r="C331" s="269" t="s">
        <v>739</v>
      </c>
      <c r="D331" s="269" t="s">
        <v>740</v>
      </c>
      <c r="E331" s="269" t="s">
        <v>185</v>
      </c>
      <c r="F331" s="269" t="s">
        <v>2100</v>
      </c>
      <c r="G331" s="269" t="s">
        <v>2100</v>
      </c>
      <c r="H331" s="269" t="s">
        <v>682</v>
      </c>
      <c r="I331" s="271">
        <f t="shared" ref="I331:I341" si="84">IF(E331="Full paper",1,IF(E331="Extended Abstract",2,3))</f>
        <v>1</v>
      </c>
      <c r="N331" s="269">
        <v>5</v>
      </c>
      <c r="O331" s="269">
        <f t="shared" si="82"/>
        <v>1</v>
      </c>
      <c r="W331" s="269">
        <f t="shared" si="70"/>
        <v>1</v>
      </c>
      <c r="X331" s="269">
        <f t="shared" si="71"/>
        <v>0</v>
      </c>
      <c r="Y331" s="269">
        <f t="shared" si="72"/>
        <v>0</v>
      </c>
    </row>
    <row r="332" spans="1:25" x14ac:dyDescent="0.45">
      <c r="B332" s="271">
        <f t="shared" si="83"/>
        <v>3</v>
      </c>
      <c r="C332" s="269" t="s">
        <v>747</v>
      </c>
      <c r="D332" s="269" t="s">
        <v>748</v>
      </c>
      <c r="E332" s="269" t="s">
        <v>212</v>
      </c>
      <c r="F332" s="269" t="s">
        <v>2101</v>
      </c>
      <c r="G332" s="269" t="s">
        <v>1932</v>
      </c>
      <c r="H332" s="269" t="s">
        <v>761</v>
      </c>
      <c r="I332" s="271">
        <f t="shared" si="84"/>
        <v>2</v>
      </c>
      <c r="O332" s="269">
        <f t="shared" si="82"/>
        <v>1</v>
      </c>
      <c r="W332" s="269">
        <f t="shared" si="70"/>
        <v>0</v>
      </c>
      <c r="X332" s="269">
        <f t="shared" si="71"/>
        <v>1</v>
      </c>
      <c r="Y332" s="269">
        <f t="shared" si="72"/>
        <v>0</v>
      </c>
    </row>
    <row r="333" spans="1:25" x14ac:dyDescent="0.45">
      <c r="B333" s="271">
        <f t="shared" si="83"/>
        <v>4</v>
      </c>
      <c r="C333" s="269" t="s">
        <v>749</v>
      </c>
      <c r="D333" s="269" t="s">
        <v>750</v>
      </c>
      <c r="E333" s="269" t="s">
        <v>212</v>
      </c>
      <c r="F333" s="269" t="s">
        <v>762</v>
      </c>
      <c r="G333" s="269" t="s">
        <v>1933</v>
      </c>
      <c r="H333" s="269" t="s">
        <v>762</v>
      </c>
      <c r="I333" s="271">
        <f t="shared" si="84"/>
        <v>2</v>
      </c>
      <c r="O333" s="269">
        <f t="shared" si="82"/>
        <v>1</v>
      </c>
      <c r="W333" s="269">
        <f t="shared" si="70"/>
        <v>0</v>
      </c>
      <c r="X333" s="269">
        <f t="shared" si="71"/>
        <v>1</v>
      </c>
      <c r="Y333" s="269">
        <f t="shared" si="72"/>
        <v>0</v>
      </c>
    </row>
    <row r="334" spans="1:25" x14ac:dyDescent="0.45">
      <c r="B334" s="271">
        <f t="shared" si="83"/>
        <v>5</v>
      </c>
      <c r="C334" s="269" t="s">
        <v>755</v>
      </c>
      <c r="D334" s="269" t="s">
        <v>756</v>
      </c>
      <c r="E334" s="269" t="s">
        <v>184</v>
      </c>
      <c r="F334" s="269" t="s">
        <v>765</v>
      </c>
      <c r="G334" s="269" t="s">
        <v>1934</v>
      </c>
      <c r="H334" s="269" t="s">
        <v>765</v>
      </c>
      <c r="I334" s="271">
        <f t="shared" si="84"/>
        <v>3</v>
      </c>
      <c r="O334" s="269">
        <f t="shared" si="82"/>
        <v>1</v>
      </c>
      <c r="W334" s="269">
        <f t="shared" si="70"/>
        <v>0</v>
      </c>
      <c r="X334" s="269">
        <f t="shared" si="71"/>
        <v>0</v>
      </c>
      <c r="Y334" s="269">
        <f t="shared" si="72"/>
        <v>1</v>
      </c>
    </row>
    <row r="335" spans="1:25" x14ac:dyDescent="0.45">
      <c r="B335" s="271"/>
      <c r="I335" s="271">
        <f t="shared" si="84"/>
        <v>3</v>
      </c>
      <c r="O335" s="269">
        <f t="shared" si="82"/>
        <v>0</v>
      </c>
      <c r="W335" s="269" t="str">
        <f t="shared" si="70"/>
        <v/>
      </c>
      <c r="X335" s="269" t="str">
        <f t="shared" si="71"/>
        <v/>
      </c>
      <c r="Y335" s="269" t="str">
        <f t="shared" si="72"/>
        <v/>
      </c>
    </row>
    <row r="336" spans="1:25" x14ac:dyDescent="0.45">
      <c r="B336" s="271">
        <f>B334+1</f>
        <v>6</v>
      </c>
      <c r="C336" s="269" t="s">
        <v>595</v>
      </c>
      <c r="D336" s="269" t="s">
        <v>596</v>
      </c>
      <c r="E336" s="269" t="s">
        <v>184</v>
      </c>
      <c r="F336" s="269" t="s">
        <v>621</v>
      </c>
      <c r="G336" s="269" t="s">
        <v>1941</v>
      </c>
      <c r="H336" s="269" t="s">
        <v>621</v>
      </c>
      <c r="I336" s="271">
        <f t="shared" si="84"/>
        <v>3</v>
      </c>
      <c r="O336" s="269">
        <f t="shared" si="82"/>
        <v>1</v>
      </c>
      <c r="W336" s="269">
        <f t="shared" si="70"/>
        <v>0</v>
      </c>
      <c r="X336" s="269">
        <f t="shared" si="71"/>
        <v>0</v>
      </c>
      <c r="Y336" s="269">
        <f t="shared" si="72"/>
        <v>1</v>
      </c>
    </row>
    <row r="337" spans="1:25" x14ac:dyDescent="0.45">
      <c r="B337" s="271">
        <f t="shared" si="83"/>
        <v>7</v>
      </c>
      <c r="C337" s="269" t="s">
        <v>690</v>
      </c>
      <c r="D337" s="269" t="s">
        <v>691</v>
      </c>
      <c r="E337" s="269" t="s">
        <v>212</v>
      </c>
      <c r="F337" s="269" t="s">
        <v>1883</v>
      </c>
      <c r="G337" s="269" t="s">
        <v>1921</v>
      </c>
      <c r="H337" s="269" t="s">
        <v>702</v>
      </c>
      <c r="I337" s="271">
        <f t="shared" si="84"/>
        <v>2</v>
      </c>
      <c r="O337" s="269">
        <f t="shared" si="82"/>
        <v>1</v>
      </c>
      <c r="W337" s="269">
        <f t="shared" ref="W337:W400" si="85">IF(O337="","",IF(O337=1,IF(I337=1,1,0),""))</f>
        <v>0</v>
      </c>
      <c r="X337" s="269">
        <f t="shared" ref="X337:X400" si="86">IF(O337="","",IF(O337=1,IF(I337=2,1,0),""))</f>
        <v>1</v>
      </c>
      <c r="Y337" s="269">
        <f t="shared" ref="Y337:Y400" si="87">IF(O337="","",IF(O337=1,IF(I337=3,1,0),""))</f>
        <v>0</v>
      </c>
    </row>
    <row r="338" spans="1:25" x14ac:dyDescent="0.45">
      <c r="B338" s="271">
        <f t="shared" si="83"/>
        <v>8</v>
      </c>
      <c r="C338" s="269" t="s">
        <v>708</v>
      </c>
      <c r="D338" s="269" t="s">
        <v>709</v>
      </c>
      <c r="E338" s="269" t="s">
        <v>185</v>
      </c>
      <c r="F338" s="269" t="s">
        <v>727</v>
      </c>
      <c r="G338" s="269" t="s">
        <v>1925</v>
      </c>
      <c r="H338" s="269" t="s">
        <v>727</v>
      </c>
      <c r="I338" s="271">
        <f t="shared" si="84"/>
        <v>1</v>
      </c>
      <c r="O338" s="269">
        <f t="shared" si="82"/>
        <v>1</v>
      </c>
      <c r="W338" s="269">
        <f t="shared" si="85"/>
        <v>1</v>
      </c>
      <c r="X338" s="269">
        <f t="shared" si="86"/>
        <v>0</v>
      </c>
      <c r="Y338" s="269">
        <f t="shared" si="87"/>
        <v>0</v>
      </c>
    </row>
    <row r="339" spans="1:25" x14ac:dyDescent="0.45">
      <c r="B339" s="271">
        <f t="shared" si="83"/>
        <v>9</v>
      </c>
      <c r="C339" s="269" t="s">
        <v>780</v>
      </c>
      <c r="D339" s="269" t="s">
        <v>781</v>
      </c>
      <c r="E339" s="269" t="s">
        <v>212</v>
      </c>
      <c r="F339" s="269" t="s">
        <v>791</v>
      </c>
      <c r="G339" s="269" t="s">
        <v>1939</v>
      </c>
      <c r="H339" s="269" t="s">
        <v>791</v>
      </c>
      <c r="I339" s="271">
        <f t="shared" si="84"/>
        <v>2</v>
      </c>
      <c r="N339" s="269">
        <v>1</v>
      </c>
      <c r="O339" s="269">
        <f t="shared" si="82"/>
        <v>1</v>
      </c>
      <c r="P339" s="269" t="s">
        <v>1809</v>
      </c>
      <c r="W339" s="269">
        <f t="shared" si="85"/>
        <v>0</v>
      </c>
      <c r="X339" s="269">
        <f t="shared" si="86"/>
        <v>1</v>
      </c>
      <c r="Y339" s="269">
        <f t="shared" si="87"/>
        <v>0</v>
      </c>
    </row>
    <row r="340" spans="1:25" x14ac:dyDescent="0.45">
      <c r="B340" s="271">
        <f t="shared" si="83"/>
        <v>10</v>
      </c>
      <c r="C340" s="269" t="s">
        <v>698</v>
      </c>
      <c r="D340" s="269" t="s">
        <v>699</v>
      </c>
      <c r="E340" s="269" t="s">
        <v>184</v>
      </c>
      <c r="F340" s="269" t="s">
        <v>705</v>
      </c>
      <c r="G340" s="269" t="s">
        <v>1940</v>
      </c>
      <c r="H340" s="269" t="s">
        <v>705</v>
      </c>
      <c r="I340" s="271">
        <f t="shared" si="84"/>
        <v>3</v>
      </c>
      <c r="O340" s="269">
        <f t="shared" si="82"/>
        <v>1</v>
      </c>
      <c r="W340" s="269">
        <f t="shared" si="85"/>
        <v>0</v>
      </c>
      <c r="X340" s="269">
        <f t="shared" si="86"/>
        <v>0</v>
      </c>
      <c r="Y340" s="269">
        <f t="shared" si="87"/>
        <v>1</v>
      </c>
    </row>
    <row r="341" spans="1:25" x14ac:dyDescent="0.45">
      <c r="B341" s="271"/>
      <c r="I341" s="271">
        <f t="shared" si="84"/>
        <v>3</v>
      </c>
      <c r="O341" s="269">
        <f t="shared" si="82"/>
        <v>0</v>
      </c>
      <c r="W341" s="269" t="str">
        <f t="shared" si="85"/>
        <v/>
      </c>
      <c r="X341" s="269" t="str">
        <f t="shared" si="86"/>
        <v/>
      </c>
      <c r="Y341" s="269" t="str">
        <f t="shared" si="87"/>
        <v/>
      </c>
    </row>
    <row r="342" spans="1:25" x14ac:dyDescent="0.45">
      <c r="A342" s="269">
        <f>A329+1</f>
        <v>23</v>
      </c>
      <c r="B342" s="271"/>
      <c r="C342" s="269" t="s">
        <v>39</v>
      </c>
      <c r="I342" s="271">
        <f t="shared" ref="I342:I388" si="88">IF(E342="Full paper",1,IF(E342="Extended Abstract",2,3))</f>
        <v>3</v>
      </c>
      <c r="J342" s="269" t="s">
        <v>107</v>
      </c>
      <c r="K342" s="269" t="s">
        <v>108</v>
      </c>
      <c r="L342" s="269" t="s">
        <v>97</v>
      </c>
      <c r="M342" s="269" t="s">
        <v>98</v>
      </c>
      <c r="W342" s="269" t="str">
        <f t="shared" si="85"/>
        <v/>
      </c>
      <c r="X342" s="269" t="str">
        <f t="shared" si="86"/>
        <v/>
      </c>
      <c r="Y342" s="269" t="str">
        <f t="shared" si="87"/>
        <v/>
      </c>
    </row>
    <row r="343" spans="1:25" x14ac:dyDescent="0.45">
      <c r="B343" s="271">
        <v>1</v>
      </c>
      <c r="C343" s="269" t="s">
        <v>770</v>
      </c>
      <c r="D343" s="269" t="s">
        <v>771</v>
      </c>
      <c r="E343" s="269" t="s">
        <v>185</v>
      </c>
      <c r="F343" s="269" t="s">
        <v>788</v>
      </c>
      <c r="G343" s="269" t="s">
        <v>1935</v>
      </c>
      <c r="H343" s="269" t="s">
        <v>788</v>
      </c>
      <c r="I343" s="271">
        <f t="shared" ref="I343" si="89">IF(E343="Full paper",1,IF(E343="Extended Abstract",2,3))</f>
        <v>1</v>
      </c>
      <c r="O343" s="269">
        <f t="shared" si="82"/>
        <v>1</v>
      </c>
      <c r="W343" s="269">
        <f t="shared" si="85"/>
        <v>1</v>
      </c>
      <c r="X343" s="269">
        <f t="shared" si="86"/>
        <v>0</v>
      </c>
      <c r="Y343" s="269">
        <f t="shared" si="87"/>
        <v>0</v>
      </c>
    </row>
    <row r="344" spans="1:25" x14ac:dyDescent="0.45">
      <c r="B344" s="271">
        <f t="shared" ref="B344:B353" si="90">B343+1</f>
        <v>2</v>
      </c>
      <c r="C344" s="269" t="s">
        <v>1717</v>
      </c>
      <c r="D344" s="269" t="s">
        <v>1716</v>
      </c>
      <c r="E344" s="269" t="s">
        <v>184</v>
      </c>
      <c r="F344" s="269" t="s">
        <v>1718</v>
      </c>
      <c r="G344" s="269" t="s">
        <v>1936</v>
      </c>
      <c r="H344" s="269" t="s">
        <v>1718</v>
      </c>
      <c r="I344" s="271">
        <f t="shared" ref="I344:I354" si="91">IF(E344="Full paper",1,IF(E344="Extended Abstract",2,3))</f>
        <v>3</v>
      </c>
      <c r="J344" s="269" t="s">
        <v>1719</v>
      </c>
      <c r="O344" s="269">
        <f t="shared" si="82"/>
        <v>1</v>
      </c>
      <c r="W344" s="269">
        <f t="shared" si="85"/>
        <v>0</v>
      </c>
      <c r="X344" s="269">
        <f t="shared" si="86"/>
        <v>0</v>
      </c>
      <c r="Y344" s="269">
        <f t="shared" si="87"/>
        <v>1</v>
      </c>
    </row>
    <row r="345" spans="1:25" x14ac:dyDescent="0.45">
      <c r="B345" s="271">
        <f t="shared" si="90"/>
        <v>3</v>
      </c>
      <c r="C345" s="269" t="s">
        <v>774</v>
      </c>
      <c r="D345" s="269" t="s">
        <v>775</v>
      </c>
      <c r="E345" s="269" t="s">
        <v>212</v>
      </c>
      <c r="F345" s="269" t="s">
        <v>539</v>
      </c>
      <c r="G345" s="269" t="s">
        <v>1937</v>
      </c>
      <c r="H345" s="269" t="s">
        <v>539</v>
      </c>
      <c r="I345" s="271">
        <f t="shared" si="91"/>
        <v>2</v>
      </c>
      <c r="O345" s="269">
        <f t="shared" si="82"/>
        <v>1</v>
      </c>
      <c r="S345" s="271"/>
      <c r="W345" s="269">
        <f t="shared" si="85"/>
        <v>0</v>
      </c>
      <c r="X345" s="269">
        <f t="shared" si="86"/>
        <v>1</v>
      </c>
      <c r="Y345" s="269">
        <f t="shared" si="87"/>
        <v>0</v>
      </c>
    </row>
    <row r="346" spans="1:25" x14ac:dyDescent="0.45">
      <c r="B346" s="271">
        <f t="shared" si="90"/>
        <v>4</v>
      </c>
      <c r="C346" s="269" t="s">
        <v>776</v>
      </c>
      <c r="D346" s="269" t="s">
        <v>777</v>
      </c>
      <c r="E346" s="269" t="s">
        <v>212</v>
      </c>
      <c r="F346" s="269" t="s">
        <v>789</v>
      </c>
      <c r="G346" s="269" t="s">
        <v>1938</v>
      </c>
      <c r="H346" s="269" t="s">
        <v>789</v>
      </c>
      <c r="I346" s="271">
        <f t="shared" si="91"/>
        <v>2</v>
      </c>
      <c r="O346" s="269">
        <f t="shared" si="82"/>
        <v>1</v>
      </c>
      <c r="S346" s="271"/>
      <c r="W346" s="269">
        <f t="shared" si="85"/>
        <v>0</v>
      </c>
      <c r="X346" s="269">
        <f t="shared" si="86"/>
        <v>1</v>
      </c>
      <c r="Y346" s="269">
        <f t="shared" si="87"/>
        <v>0</v>
      </c>
    </row>
    <row r="347" spans="1:25" x14ac:dyDescent="0.45">
      <c r="B347" s="271">
        <f t="shared" si="90"/>
        <v>5</v>
      </c>
      <c r="C347" s="269" t="s">
        <v>741</v>
      </c>
      <c r="D347" s="269" t="s">
        <v>742</v>
      </c>
      <c r="E347" s="269" t="s">
        <v>184</v>
      </c>
      <c r="F347" s="269" t="s">
        <v>2197</v>
      </c>
      <c r="G347" s="269" t="s">
        <v>2197</v>
      </c>
      <c r="H347" s="269" t="s">
        <v>758</v>
      </c>
      <c r="I347" s="271">
        <f t="shared" si="91"/>
        <v>3</v>
      </c>
      <c r="O347" s="269">
        <f t="shared" si="82"/>
        <v>1</v>
      </c>
      <c r="W347" s="269">
        <f t="shared" si="85"/>
        <v>0</v>
      </c>
      <c r="X347" s="269">
        <f t="shared" si="86"/>
        <v>0</v>
      </c>
      <c r="Y347" s="269">
        <f t="shared" si="87"/>
        <v>1</v>
      </c>
    </row>
    <row r="348" spans="1:25" x14ac:dyDescent="0.45">
      <c r="B348" s="271"/>
      <c r="I348" s="271"/>
      <c r="O348" s="269">
        <f t="shared" si="82"/>
        <v>0</v>
      </c>
      <c r="W348" s="269" t="str">
        <f t="shared" si="85"/>
        <v/>
      </c>
      <c r="X348" s="269" t="str">
        <f t="shared" si="86"/>
        <v/>
      </c>
      <c r="Y348" s="269" t="str">
        <f t="shared" si="87"/>
        <v/>
      </c>
    </row>
    <row r="349" spans="1:25" x14ac:dyDescent="0.45">
      <c r="B349" s="271">
        <f>B347+1</f>
        <v>6</v>
      </c>
      <c r="C349" s="269">
        <v>0</v>
      </c>
      <c r="D349" s="269">
        <v>0</v>
      </c>
      <c r="E349" s="269">
        <v>0</v>
      </c>
      <c r="F349" s="269">
        <v>0</v>
      </c>
      <c r="G349" s="269">
        <v>0</v>
      </c>
      <c r="H349" s="269">
        <v>0</v>
      </c>
      <c r="I349" s="271">
        <f t="shared" si="91"/>
        <v>3</v>
      </c>
      <c r="O349" s="269">
        <f t="shared" si="82"/>
        <v>0</v>
      </c>
      <c r="W349" s="269" t="str">
        <f t="shared" si="85"/>
        <v/>
      </c>
      <c r="X349" s="269" t="str">
        <f t="shared" si="86"/>
        <v/>
      </c>
      <c r="Y349" s="269" t="str">
        <f t="shared" si="87"/>
        <v/>
      </c>
    </row>
    <row r="350" spans="1:25" x14ac:dyDescent="0.45">
      <c r="B350" s="271">
        <f t="shared" si="90"/>
        <v>7</v>
      </c>
      <c r="C350" s="269">
        <v>0</v>
      </c>
      <c r="D350" s="269">
        <v>0</v>
      </c>
      <c r="E350" s="269">
        <v>0</v>
      </c>
      <c r="F350" s="269">
        <v>0</v>
      </c>
      <c r="G350" s="269">
        <v>0</v>
      </c>
      <c r="H350" s="269">
        <v>0</v>
      </c>
      <c r="I350" s="271">
        <f t="shared" si="91"/>
        <v>3</v>
      </c>
      <c r="O350" s="269">
        <f t="shared" si="82"/>
        <v>0</v>
      </c>
      <c r="W350" s="269" t="str">
        <f t="shared" si="85"/>
        <v/>
      </c>
      <c r="X350" s="269" t="str">
        <f t="shared" si="86"/>
        <v/>
      </c>
      <c r="Y350" s="269" t="str">
        <f t="shared" si="87"/>
        <v/>
      </c>
    </row>
    <row r="351" spans="1:25" x14ac:dyDescent="0.45">
      <c r="B351" s="271">
        <f t="shared" si="90"/>
        <v>8</v>
      </c>
      <c r="C351" s="269">
        <v>0</v>
      </c>
      <c r="D351" s="269">
        <v>0</v>
      </c>
      <c r="E351" s="269">
        <v>0</v>
      </c>
      <c r="F351" s="269">
        <v>0</v>
      </c>
      <c r="G351" s="269">
        <v>0</v>
      </c>
      <c r="H351" s="269">
        <v>0</v>
      </c>
      <c r="I351" s="271">
        <f t="shared" si="91"/>
        <v>3</v>
      </c>
      <c r="O351" s="269">
        <f t="shared" si="82"/>
        <v>0</v>
      </c>
      <c r="W351" s="269" t="str">
        <f t="shared" si="85"/>
        <v/>
      </c>
      <c r="X351" s="269" t="str">
        <f t="shared" si="86"/>
        <v/>
      </c>
      <c r="Y351" s="269" t="str">
        <f t="shared" si="87"/>
        <v/>
      </c>
    </row>
    <row r="352" spans="1:25" x14ac:dyDescent="0.45">
      <c r="B352" s="271">
        <f t="shared" si="90"/>
        <v>9</v>
      </c>
      <c r="C352" s="269">
        <v>0</v>
      </c>
      <c r="D352" s="269">
        <v>0</v>
      </c>
      <c r="E352" s="269">
        <v>0</v>
      </c>
      <c r="F352" s="269">
        <v>0</v>
      </c>
      <c r="G352" s="269">
        <v>0</v>
      </c>
      <c r="H352" s="269">
        <v>0</v>
      </c>
      <c r="I352" s="271">
        <f t="shared" si="91"/>
        <v>3</v>
      </c>
      <c r="O352" s="269">
        <f t="shared" si="82"/>
        <v>0</v>
      </c>
      <c r="W352" s="269" t="str">
        <f t="shared" si="85"/>
        <v/>
      </c>
      <c r="X352" s="269" t="str">
        <f t="shared" si="86"/>
        <v/>
      </c>
      <c r="Y352" s="269" t="str">
        <f t="shared" si="87"/>
        <v/>
      </c>
    </row>
    <row r="353" spans="1:25" x14ac:dyDescent="0.45">
      <c r="B353" s="271">
        <f t="shared" si="90"/>
        <v>10</v>
      </c>
      <c r="C353" s="269">
        <v>0</v>
      </c>
      <c r="D353" s="269">
        <v>0</v>
      </c>
      <c r="E353" s="269">
        <v>0</v>
      </c>
      <c r="F353" s="269">
        <v>0</v>
      </c>
      <c r="G353" s="269">
        <v>0</v>
      </c>
      <c r="H353" s="269">
        <v>0</v>
      </c>
      <c r="I353" s="271">
        <f t="shared" si="91"/>
        <v>3</v>
      </c>
      <c r="O353" s="269">
        <f t="shared" si="82"/>
        <v>0</v>
      </c>
      <c r="W353" s="269" t="str">
        <f t="shared" si="85"/>
        <v/>
      </c>
      <c r="X353" s="269" t="str">
        <f t="shared" si="86"/>
        <v/>
      </c>
      <c r="Y353" s="269" t="str">
        <f t="shared" si="87"/>
        <v/>
      </c>
    </row>
    <row r="354" spans="1:25" x14ac:dyDescent="0.45">
      <c r="B354" s="271"/>
      <c r="I354" s="271">
        <f t="shared" si="91"/>
        <v>3</v>
      </c>
      <c r="O354" s="269">
        <f t="shared" si="82"/>
        <v>0</v>
      </c>
      <c r="W354" s="269" t="str">
        <f t="shared" si="85"/>
        <v/>
      </c>
      <c r="X354" s="269" t="str">
        <f t="shared" si="86"/>
        <v/>
      </c>
      <c r="Y354" s="269" t="str">
        <f t="shared" si="87"/>
        <v/>
      </c>
    </row>
    <row r="355" spans="1:25" x14ac:dyDescent="0.45">
      <c r="B355" s="271"/>
      <c r="C355" s="269" t="s">
        <v>2172</v>
      </c>
      <c r="I355" s="271"/>
      <c r="W355" s="269" t="str">
        <f t="shared" si="85"/>
        <v/>
      </c>
      <c r="X355" s="269" t="str">
        <f t="shared" si="86"/>
        <v/>
      </c>
      <c r="Y355" s="269" t="str">
        <f t="shared" si="87"/>
        <v/>
      </c>
    </row>
    <row r="356" spans="1:25" x14ac:dyDescent="0.45">
      <c r="B356" s="271"/>
      <c r="C356" s="269" t="s">
        <v>753</v>
      </c>
      <c r="D356" s="269" t="s">
        <v>754</v>
      </c>
      <c r="E356" s="269" t="s">
        <v>185</v>
      </c>
      <c r="F356" s="269" t="s">
        <v>764</v>
      </c>
      <c r="G356" s="269" t="s">
        <v>1827</v>
      </c>
      <c r="H356" s="269" t="s">
        <v>764</v>
      </c>
      <c r="I356" s="271"/>
      <c r="W356" s="269" t="str">
        <f t="shared" si="85"/>
        <v/>
      </c>
      <c r="X356" s="269" t="str">
        <f t="shared" si="86"/>
        <v/>
      </c>
      <c r="Y356" s="269" t="str">
        <f t="shared" si="87"/>
        <v/>
      </c>
    </row>
    <row r="357" spans="1:25" x14ac:dyDescent="0.45">
      <c r="B357" s="271"/>
      <c r="C357" s="269" t="s">
        <v>772</v>
      </c>
      <c r="D357" s="269" t="s">
        <v>773</v>
      </c>
      <c r="E357" s="269" t="s">
        <v>184</v>
      </c>
      <c r="F357" s="269" t="s">
        <v>482</v>
      </c>
      <c r="G357" s="269" t="s">
        <v>1827</v>
      </c>
      <c r="H357" s="269" t="s">
        <v>482</v>
      </c>
      <c r="I357" s="271"/>
      <c r="W357" s="269" t="str">
        <f t="shared" si="85"/>
        <v/>
      </c>
      <c r="X357" s="269" t="str">
        <f t="shared" si="86"/>
        <v/>
      </c>
      <c r="Y357" s="269" t="str">
        <f t="shared" si="87"/>
        <v/>
      </c>
    </row>
    <row r="358" spans="1:25" x14ac:dyDescent="0.45">
      <c r="B358" s="271"/>
      <c r="C358" s="269" t="s">
        <v>743</v>
      </c>
      <c r="D358" s="269" t="s">
        <v>744</v>
      </c>
      <c r="E358" s="269" t="s">
        <v>184</v>
      </c>
      <c r="F358" s="269" t="s">
        <v>759</v>
      </c>
      <c r="G358" s="269" t="s">
        <v>1827</v>
      </c>
      <c r="H358" s="269" t="s">
        <v>759</v>
      </c>
      <c r="I358" s="271"/>
      <c r="W358" s="269" t="str">
        <f t="shared" si="85"/>
        <v/>
      </c>
      <c r="X358" s="269" t="str">
        <f t="shared" si="86"/>
        <v/>
      </c>
      <c r="Y358" s="269" t="str">
        <f t="shared" si="87"/>
        <v/>
      </c>
    </row>
    <row r="359" spans="1:25" x14ac:dyDescent="0.45">
      <c r="B359" s="271"/>
      <c r="C359" s="269" t="s">
        <v>745</v>
      </c>
      <c r="D359" s="269" t="s">
        <v>746</v>
      </c>
      <c r="E359" s="269" t="s">
        <v>184</v>
      </c>
      <c r="F359" s="269" t="s">
        <v>760</v>
      </c>
      <c r="G359" s="269" t="s">
        <v>1827</v>
      </c>
      <c r="H359" s="269" t="s">
        <v>760</v>
      </c>
      <c r="I359" s="271"/>
      <c r="W359" s="269" t="str">
        <f t="shared" si="85"/>
        <v/>
      </c>
      <c r="X359" s="269" t="str">
        <f t="shared" si="86"/>
        <v/>
      </c>
      <c r="Y359" s="269" t="str">
        <f t="shared" si="87"/>
        <v/>
      </c>
    </row>
    <row r="360" spans="1:25" x14ac:dyDescent="0.45">
      <c r="B360" s="271"/>
      <c r="C360" s="269" t="s">
        <v>751</v>
      </c>
      <c r="D360" s="269" t="s">
        <v>752</v>
      </c>
      <c r="E360" s="269" t="s">
        <v>184</v>
      </c>
      <c r="F360" s="269" t="s">
        <v>763</v>
      </c>
      <c r="G360" s="269">
        <v>0</v>
      </c>
      <c r="H360" s="269" t="s">
        <v>763</v>
      </c>
      <c r="I360" s="271"/>
      <c r="W360" s="269" t="str">
        <f t="shared" si="85"/>
        <v/>
      </c>
      <c r="X360" s="269" t="str">
        <f t="shared" si="86"/>
        <v/>
      </c>
      <c r="Y360" s="269" t="str">
        <f t="shared" si="87"/>
        <v/>
      </c>
    </row>
    <row r="361" spans="1:25" x14ac:dyDescent="0.45">
      <c r="B361" s="271"/>
      <c r="C361" s="269" t="s">
        <v>768</v>
      </c>
      <c r="D361" s="269" t="s">
        <v>769</v>
      </c>
      <c r="E361" s="269" t="s">
        <v>184</v>
      </c>
      <c r="F361" s="269" t="s">
        <v>787</v>
      </c>
      <c r="G361" s="269" t="s">
        <v>1827</v>
      </c>
      <c r="H361" s="269" t="s">
        <v>787</v>
      </c>
      <c r="I361" s="271"/>
      <c r="W361" s="269" t="str">
        <f t="shared" si="85"/>
        <v/>
      </c>
      <c r="X361" s="269" t="str">
        <f t="shared" si="86"/>
        <v/>
      </c>
      <c r="Y361" s="269" t="str">
        <f t="shared" si="87"/>
        <v/>
      </c>
    </row>
    <row r="362" spans="1:25" x14ac:dyDescent="0.45">
      <c r="B362" s="271"/>
      <c r="C362" s="269" t="s">
        <v>766</v>
      </c>
      <c r="D362" s="269" t="s">
        <v>767</v>
      </c>
      <c r="E362" s="269" t="s">
        <v>184</v>
      </c>
      <c r="F362" s="269" t="s">
        <v>786</v>
      </c>
      <c r="G362" s="269" t="s">
        <v>1827</v>
      </c>
      <c r="H362" s="269" t="s">
        <v>786</v>
      </c>
      <c r="I362" s="271"/>
      <c r="W362" s="269" t="str">
        <f t="shared" si="85"/>
        <v/>
      </c>
      <c r="X362" s="269" t="str">
        <f t="shared" si="86"/>
        <v/>
      </c>
      <c r="Y362" s="269" t="str">
        <f t="shared" si="87"/>
        <v/>
      </c>
    </row>
    <row r="363" spans="1:25" x14ac:dyDescent="0.45">
      <c r="B363" s="271"/>
      <c r="C363" s="269" t="s">
        <v>778</v>
      </c>
      <c r="D363" s="269" t="s">
        <v>779</v>
      </c>
      <c r="E363" s="269" t="s">
        <v>184</v>
      </c>
      <c r="F363" s="269" t="s">
        <v>790</v>
      </c>
      <c r="G363" s="269" t="s">
        <v>1827</v>
      </c>
      <c r="H363" s="269" t="s">
        <v>790</v>
      </c>
      <c r="I363" s="271"/>
      <c r="W363" s="269" t="str">
        <f t="shared" si="85"/>
        <v/>
      </c>
      <c r="X363" s="269" t="str">
        <f t="shared" si="86"/>
        <v/>
      </c>
      <c r="Y363" s="269" t="str">
        <f t="shared" si="87"/>
        <v/>
      </c>
    </row>
    <row r="364" spans="1:25" x14ac:dyDescent="0.45">
      <c r="B364" s="271"/>
      <c r="C364" s="269" t="s">
        <v>782</v>
      </c>
      <c r="D364" s="269" t="s">
        <v>783</v>
      </c>
      <c r="E364" s="269" t="s">
        <v>184</v>
      </c>
      <c r="F364" s="269" t="s">
        <v>792</v>
      </c>
      <c r="G364" s="269" t="s">
        <v>1827</v>
      </c>
      <c r="H364" s="269" t="s">
        <v>792</v>
      </c>
      <c r="I364" s="271"/>
      <c r="W364" s="269" t="str">
        <f t="shared" si="85"/>
        <v/>
      </c>
      <c r="X364" s="269" t="str">
        <f t="shared" si="86"/>
        <v/>
      </c>
      <c r="Y364" s="269" t="str">
        <f t="shared" si="87"/>
        <v/>
      </c>
    </row>
    <row r="365" spans="1:25" x14ac:dyDescent="0.45">
      <c r="B365" s="271"/>
      <c r="C365" s="269" t="s">
        <v>784</v>
      </c>
      <c r="D365" s="269" t="s">
        <v>785</v>
      </c>
      <c r="E365" s="269" t="s">
        <v>184</v>
      </c>
      <c r="F365" s="269" t="s">
        <v>793</v>
      </c>
      <c r="G365" s="269" t="s">
        <v>1827</v>
      </c>
      <c r="H365" s="269" t="s">
        <v>793</v>
      </c>
      <c r="I365" s="271"/>
      <c r="W365" s="269" t="str">
        <f t="shared" si="85"/>
        <v/>
      </c>
      <c r="X365" s="269" t="str">
        <f t="shared" si="86"/>
        <v/>
      </c>
      <c r="Y365" s="269" t="str">
        <f t="shared" si="87"/>
        <v/>
      </c>
    </row>
    <row r="366" spans="1:25" x14ac:dyDescent="0.45">
      <c r="B366" s="271"/>
      <c r="I366" s="271"/>
      <c r="W366" s="269" t="str">
        <f t="shared" si="85"/>
        <v/>
      </c>
      <c r="X366" s="269" t="str">
        <f t="shared" si="86"/>
        <v/>
      </c>
      <c r="Y366" s="269" t="str">
        <f t="shared" si="87"/>
        <v/>
      </c>
    </row>
    <row r="367" spans="1:25" x14ac:dyDescent="0.45">
      <c r="A367" s="269">
        <f>A342+1</f>
        <v>24</v>
      </c>
      <c r="B367" s="271"/>
      <c r="C367" s="269" t="s">
        <v>242</v>
      </c>
      <c r="I367" s="271"/>
      <c r="J367" s="269" t="s">
        <v>116</v>
      </c>
      <c r="K367" s="269" t="s">
        <v>117</v>
      </c>
      <c r="L367" s="269" t="s">
        <v>71</v>
      </c>
      <c r="M367" s="269" t="s">
        <v>72</v>
      </c>
      <c r="W367" s="269" t="str">
        <f t="shared" si="85"/>
        <v/>
      </c>
      <c r="X367" s="269" t="str">
        <f t="shared" si="86"/>
        <v/>
      </c>
      <c r="Y367" s="269" t="str">
        <f t="shared" si="87"/>
        <v/>
      </c>
    </row>
    <row r="368" spans="1:25" x14ac:dyDescent="0.45">
      <c r="B368" s="271">
        <v>1</v>
      </c>
      <c r="C368" s="269" t="s">
        <v>796</v>
      </c>
      <c r="D368" s="269" t="s">
        <v>797</v>
      </c>
      <c r="E368" s="269" t="s">
        <v>185</v>
      </c>
      <c r="F368" s="269" t="s">
        <v>823</v>
      </c>
      <c r="G368" s="269" t="s">
        <v>1942</v>
      </c>
      <c r="H368" s="269" t="s">
        <v>823</v>
      </c>
      <c r="I368" s="271">
        <f t="shared" ref="I368" si="92">IF(E368="Full paper",1,IF(E368="Extended Abstract",2,3))</f>
        <v>1</v>
      </c>
      <c r="O368" s="269">
        <f t="shared" si="82"/>
        <v>1</v>
      </c>
      <c r="W368" s="269">
        <f t="shared" si="85"/>
        <v>1</v>
      </c>
      <c r="X368" s="269">
        <f t="shared" si="86"/>
        <v>0</v>
      </c>
      <c r="Y368" s="269">
        <f t="shared" si="87"/>
        <v>0</v>
      </c>
    </row>
    <row r="369" spans="2:25" x14ac:dyDescent="0.45">
      <c r="B369" s="271">
        <f t="shared" ref="B369:B376" si="93">B368+1</f>
        <v>2</v>
      </c>
      <c r="C369" s="269" t="s">
        <v>798</v>
      </c>
      <c r="D369" s="269" t="s">
        <v>799</v>
      </c>
      <c r="E369" s="269" t="s">
        <v>185</v>
      </c>
      <c r="F369" s="269" t="s">
        <v>824</v>
      </c>
      <c r="G369" s="269" t="s">
        <v>1943</v>
      </c>
      <c r="H369" s="269" t="s">
        <v>824</v>
      </c>
      <c r="I369" s="271">
        <f t="shared" ref="I369:I379" si="94">IF(E369="Full paper",1,IF(E369="Extended Abstract",2,3))</f>
        <v>1</v>
      </c>
      <c r="O369" s="269">
        <f t="shared" si="82"/>
        <v>1</v>
      </c>
      <c r="W369" s="269">
        <f t="shared" si="85"/>
        <v>1</v>
      </c>
      <c r="X369" s="269">
        <f t="shared" si="86"/>
        <v>0</v>
      </c>
      <c r="Y369" s="269">
        <f t="shared" si="87"/>
        <v>0</v>
      </c>
    </row>
    <row r="370" spans="2:25" x14ac:dyDescent="0.45">
      <c r="B370" s="271">
        <f t="shared" si="93"/>
        <v>3</v>
      </c>
      <c r="C370" s="269" t="s">
        <v>808</v>
      </c>
      <c r="D370" s="269" t="s">
        <v>809</v>
      </c>
      <c r="E370" s="269" t="s">
        <v>185</v>
      </c>
      <c r="F370" s="269" t="s">
        <v>829</v>
      </c>
      <c r="G370" s="269" t="s">
        <v>1944</v>
      </c>
      <c r="H370" s="269" t="s">
        <v>829</v>
      </c>
      <c r="I370" s="271">
        <f t="shared" si="94"/>
        <v>1</v>
      </c>
      <c r="O370" s="269">
        <f t="shared" si="82"/>
        <v>1</v>
      </c>
      <c r="W370" s="269">
        <f t="shared" si="85"/>
        <v>1</v>
      </c>
      <c r="X370" s="269">
        <f t="shared" si="86"/>
        <v>0</v>
      </c>
      <c r="Y370" s="269">
        <f t="shared" si="87"/>
        <v>0</v>
      </c>
    </row>
    <row r="371" spans="2:25" x14ac:dyDescent="0.45">
      <c r="B371" s="271">
        <f t="shared" si="93"/>
        <v>4</v>
      </c>
      <c r="C371" s="269" t="s">
        <v>810</v>
      </c>
      <c r="D371" s="269" t="s">
        <v>811</v>
      </c>
      <c r="E371" s="269" t="s">
        <v>185</v>
      </c>
      <c r="F371" s="269" t="s">
        <v>830</v>
      </c>
      <c r="G371" s="269" t="s">
        <v>1945</v>
      </c>
      <c r="H371" s="269" t="s">
        <v>830</v>
      </c>
      <c r="I371" s="271">
        <f t="shared" si="94"/>
        <v>1</v>
      </c>
      <c r="O371" s="269">
        <f t="shared" si="82"/>
        <v>1</v>
      </c>
      <c r="W371" s="269">
        <f t="shared" si="85"/>
        <v>1</v>
      </c>
      <c r="X371" s="269">
        <f t="shared" si="86"/>
        <v>0</v>
      </c>
      <c r="Y371" s="269">
        <f t="shared" si="87"/>
        <v>0</v>
      </c>
    </row>
    <row r="372" spans="2:25" x14ac:dyDescent="0.45">
      <c r="B372" s="271">
        <f t="shared" si="93"/>
        <v>5</v>
      </c>
      <c r="C372" s="269" t="s">
        <v>802</v>
      </c>
      <c r="D372" s="269" t="s">
        <v>803</v>
      </c>
      <c r="E372" s="269" t="s">
        <v>212</v>
      </c>
      <c r="F372" s="269" t="s">
        <v>2102</v>
      </c>
      <c r="G372" s="269" t="s">
        <v>1946</v>
      </c>
      <c r="H372" s="269" t="s">
        <v>826</v>
      </c>
      <c r="I372" s="271">
        <f t="shared" si="94"/>
        <v>2</v>
      </c>
      <c r="O372" s="269">
        <f t="shared" si="82"/>
        <v>1</v>
      </c>
      <c r="W372" s="269">
        <f t="shared" si="85"/>
        <v>0</v>
      </c>
      <c r="X372" s="269">
        <f t="shared" si="86"/>
        <v>1</v>
      </c>
      <c r="Y372" s="269">
        <f t="shared" si="87"/>
        <v>0</v>
      </c>
    </row>
    <row r="373" spans="2:25" x14ac:dyDescent="0.45">
      <c r="B373" s="271"/>
      <c r="I373" s="271">
        <f t="shared" si="94"/>
        <v>3</v>
      </c>
      <c r="O373" s="269">
        <f t="shared" si="82"/>
        <v>0</v>
      </c>
      <c r="W373" s="269" t="str">
        <f t="shared" si="85"/>
        <v/>
      </c>
      <c r="X373" s="269" t="str">
        <f t="shared" si="86"/>
        <v/>
      </c>
      <c r="Y373" s="269" t="str">
        <f t="shared" si="87"/>
        <v/>
      </c>
    </row>
    <row r="374" spans="2:25" x14ac:dyDescent="0.45">
      <c r="B374" s="271">
        <f>B372+1</f>
        <v>6</v>
      </c>
      <c r="C374" s="269" t="s">
        <v>1096</v>
      </c>
      <c r="D374" s="269" t="s">
        <v>1097</v>
      </c>
      <c r="E374" s="269" t="s">
        <v>185</v>
      </c>
      <c r="F374" s="269" t="s">
        <v>1113</v>
      </c>
      <c r="G374" s="269" t="s">
        <v>2000</v>
      </c>
      <c r="H374" s="269" t="s">
        <v>1113</v>
      </c>
      <c r="I374" s="271">
        <f t="shared" si="94"/>
        <v>1</v>
      </c>
      <c r="O374" s="269">
        <f t="shared" si="82"/>
        <v>1</v>
      </c>
      <c r="W374" s="269">
        <f t="shared" si="85"/>
        <v>1</v>
      </c>
      <c r="X374" s="269">
        <f t="shared" si="86"/>
        <v>0</v>
      </c>
      <c r="Y374" s="269">
        <f t="shared" si="87"/>
        <v>0</v>
      </c>
    </row>
    <row r="375" spans="2:25" x14ac:dyDescent="0.45">
      <c r="B375" s="271">
        <f t="shared" si="93"/>
        <v>7</v>
      </c>
      <c r="C375" s="269" t="s">
        <v>820</v>
      </c>
      <c r="D375" s="269" t="s">
        <v>821</v>
      </c>
      <c r="E375" s="269" t="s">
        <v>184</v>
      </c>
      <c r="F375" s="269" t="s">
        <v>834</v>
      </c>
      <c r="G375" s="269" t="s">
        <v>1949</v>
      </c>
      <c r="H375" s="269" t="s">
        <v>834</v>
      </c>
      <c r="I375" s="271">
        <f t="shared" ref="I375" si="95">IF(E375="Full paper",1,IF(E375="Extended Abstract",2,3))</f>
        <v>3</v>
      </c>
      <c r="O375" s="269">
        <f t="shared" si="82"/>
        <v>1</v>
      </c>
      <c r="W375" s="269">
        <f t="shared" si="85"/>
        <v>0</v>
      </c>
      <c r="X375" s="269">
        <f t="shared" si="86"/>
        <v>0</v>
      </c>
      <c r="Y375" s="269">
        <f t="shared" si="87"/>
        <v>1</v>
      </c>
    </row>
    <row r="376" spans="2:25" x14ac:dyDescent="0.45">
      <c r="B376" s="271">
        <f t="shared" si="93"/>
        <v>8</v>
      </c>
      <c r="C376" s="269" t="s">
        <v>812</v>
      </c>
      <c r="D376" s="269" t="s">
        <v>813</v>
      </c>
      <c r="E376" s="269" t="s">
        <v>212</v>
      </c>
      <c r="F376" s="269" t="s">
        <v>831</v>
      </c>
      <c r="G376" s="269" t="s">
        <v>1947</v>
      </c>
      <c r="H376" s="269" t="s">
        <v>831</v>
      </c>
      <c r="I376" s="271">
        <f t="shared" si="94"/>
        <v>2</v>
      </c>
      <c r="O376" s="269">
        <f t="shared" si="82"/>
        <v>1</v>
      </c>
      <c r="W376" s="269">
        <f t="shared" si="85"/>
        <v>0</v>
      </c>
      <c r="X376" s="269">
        <f t="shared" si="86"/>
        <v>1</v>
      </c>
      <c r="Y376" s="269">
        <f t="shared" si="87"/>
        <v>0</v>
      </c>
    </row>
    <row r="377" spans="2:25" x14ac:dyDescent="0.45">
      <c r="B377" s="271">
        <f t="shared" ref="B377:B378" si="96">B376+1</f>
        <v>9</v>
      </c>
      <c r="C377" s="269" t="s">
        <v>932</v>
      </c>
      <c r="D377" s="269" t="s">
        <v>933</v>
      </c>
      <c r="E377" s="269" t="s">
        <v>184</v>
      </c>
      <c r="F377" s="269" t="s">
        <v>830</v>
      </c>
      <c r="G377" s="269" t="s">
        <v>1975</v>
      </c>
      <c r="H377" s="269" t="s">
        <v>830</v>
      </c>
      <c r="I377" s="271">
        <f t="shared" si="94"/>
        <v>3</v>
      </c>
      <c r="O377" s="269">
        <f t="shared" si="82"/>
        <v>1</v>
      </c>
      <c r="W377" s="269">
        <f t="shared" si="85"/>
        <v>0</v>
      </c>
      <c r="X377" s="269">
        <f t="shared" si="86"/>
        <v>0</v>
      </c>
      <c r="Y377" s="269">
        <f t="shared" si="87"/>
        <v>1</v>
      </c>
    </row>
    <row r="378" spans="2:25" x14ac:dyDescent="0.45">
      <c r="B378" s="271">
        <f t="shared" si="96"/>
        <v>10</v>
      </c>
      <c r="C378" s="269" t="s">
        <v>1582</v>
      </c>
      <c r="D378" s="269" t="s">
        <v>1583</v>
      </c>
      <c r="E378" s="269" t="s">
        <v>184</v>
      </c>
      <c r="F378" s="269" t="s">
        <v>2127</v>
      </c>
      <c r="G378" s="269" t="s">
        <v>2081</v>
      </c>
      <c r="H378" s="269" t="s">
        <v>1593</v>
      </c>
      <c r="I378" s="271">
        <f t="shared" si="94"/>
        <v>3</v>
      </c>
      <c r="O378" s="269">
        <f t="shared" si="82"/>
        <v>1</v>
      </c>
      <c r="W378" s="269">
        <f t="shared" si="85"/>
        <v>0</v>
      </c>
      <c r="X378" s="269">
        <f t="shared" si="86"/>
        <v>0</v>
      </c>
      <c r="Y378" s="269">
        <f t="shared" si="87"/>
        <v>1</v>
      </c>
    </row>
    <row r="379" spans="2:25" x14ac:dyDescent="0.45">
      <c r="B379" s="271"/>
      <c r="I379" s="271">
        <f t="shared" si="94"/>
        <v>3</v>
      </c>
      <c r="O379" s="269">
        <f t="shared" si="82"/>
        <v>0</v>
      </c>
      <c r="W379" s="269" t="str">
        <f t="shared" si="85"/>
        <v/>
      </c>
      <c r="X379" s="269" t="str">
        <f t="shared" si="86"/>
        <v/>
      </c>
      <c r="Y379" s="269" t="str">
        <f t="shared" si="87"/>
        <v/>
      </c>
    </row>
    <row r="380" spans="2:25" x14ac:dyDescent="0.45">
      <c r="B380" s="271"/>
      <c r="I380" s="271"/>
      <c r="O380" s="269">
        <f t="shared" si="82"/>
        <v>0</v>
      </c>
      <c r="W380" s="269" t="str">
        <f t="shared" si="85"/>
        <v/>
      </c>
      <c r="X380" s="269" t="str">
        <f t="shared" si="86"/>
        <v/>
      </c>
      <c r="Y380" s="269" t="str">
        <f t="shared" si="87"/>
        <v/>
      </c>
    </row>
    <row r="381" spans="2:25" x14ac:dyDescent="0.45">
      <c r="B381" s="271"/>
      <c r="C381" s="269" t="s">
        <v>2161</v>
      </c>
      <c r="I381" s="271"/>
      <c r="O381" s="269">
        <f t="shared" si="82"/>
        <v>0</v>
      </c>
      <c r="W381" s="269" t="str">
        <f t="shared" si="85"/>
        <v/>
      </c>
      <c r="X381" s="269" t="str">
        <f t="shared" si="86"/>
        <v/>
      </c>
      <c r="Y381" s="269" t="str">
        <f t="shared" si="87"/>
        <v/>
      </c>
    </row>
    <row r="382" spans="2:25" x14ac:dyDescent="0.45">
      <c r="B382" s="271"/>
      <c r="C382" s="269" t="s">
        <v>794</v>
      </c>
      <c r="D382" s="269" t="s">
        <v>795</v>
      </c>
      <c r="E382" s="269" t="s">
        <v>184</v>
      </c>
      <c r="F382" s="269" t="s">
        <v>822</v>
      </c>
      <c r="G382" s="269" t="s">
        <v>1827</v>
      </c>
      <c r="H382" s="269" t="s">
        <v>822</v>
      </c>
      <c r="I382" s="271"/>
      <c r="W382" s="269" t="str">
        <f t="shared" si="85"/>
        <v/>
      </c>
      <c r="X382" s="269" t="str">
        <f t="shared" si="86"/>
        <v/>
      </c>
      <c r="Y382" s="269" t="str">
        <f t="shared" si="87"/>
        <v/>
      </c>
    </row>
    <row r="383" spans="2:25" x14ac:dyDescent="0.45">
      <c r="B383" s="271"/>
      <c r="C383" s="269" t="s">
        <v>806</v>
      </c>
      <c r="D383" s="269" t="s">
        <v>807</v>
      </c>
      <c r="E383" s="269" t="s">
        <v>184</v>
      </c>
      <c r="F383" s="269" t="s">
        <v>828</v>
      </c>
      <c r="G383" s="269" t="s">
        <v>1827</v>
      </c>
      <c r="H383" s="269" t="s">
        <v>828</v>
      </c>
      <c r="I383" s="271"/>
      <c r="W383" s="269" t="str">
        <f t="shared" si="85"/>
        <v/>
      </c>
      <c r="X383" s="269" t="str">
        <f t="shared" si="86"/>
        <v/>
      </c>
      <c r="Y383" s="269" t="str">
        <f t="shared" si="87"/>
        <v/>
      </c>
    </row>
    <row r="384" spans="2:25" x14ac:dyDescent="0.45">
      <c r="B384" s="271"/>
      <c r="C384" s="269" t="s">
        <v>814</v>
      </c>
      <c r="D384" s="269" t="s">
        <v>815</v>
      </c>
      <c r="E384" s="269" t="s">
        <v>184</v>
      </c>
      <c r="F384" s="269" t="s">
        <v>2103</v>
      </c>
      <c r="G384" s="269" t="s">
        <v>1827</v>
      </c>
      <c r="H384" s="269" t="s">
        <v>832</v>
      </c>
      <c r="I384" s="271"/>
      <c r="W384" s="269" t="str">
        <f t="shared" si="85"/>
        <v/>
      </c>
      <c r="X384" s="269" t="str">
        <f t="shared" si="86"/>
        <v/>
      </c>
      <c r="Y384" s="269" t="str">
        <f t="shared" si="87"/>
        <v/>
      </c>
    </row>
    <row r="385" spans="1:25" x14ac:dyDescent="0.45">
      <c r="B385" s="271"/>
      <c r="C385" s="269" t="s">
        <v>816</v>
      </c>
      <c r="D385" s="269" t="s">
        <v>817</v>
      </c>
      <c r="E385" s="269" t="s">
        <v>184</v>
      </c>
      <c r="F385" s="269" t="s">
        <v>822</v>
      </c>
      <c r="G385" s="269" t="s">
        <v>1827</v>
      </c>
      <c r="H385" s="269" t="s">
        <v>822</v>
      </c>
      <c r="I385" s="271"/>
      <c r="W385" s="269" t="str">
        <f t="shared" si="85"/>
        <v/>
      </c>
      <c r="X385" s="269" t="str">
        <f t="shared" si="86"/>
        <v/>
      </c>
      <c r="Y385" s="269" t="str">
        <f t="shared" si="87"/>
        <v/>
      </c>
    </row>
    <row r="386" spans="1:25" x14ac:dyDescent="0.45">
      <c r="B386" s="271"/>
      <c r="I386" s="271"/>
      <c r="O386" s="269">
        <f t="shared" si="82"/>
        <v>0</v>
      </c>
      <c r="W386" s="269" t="str">
        <f t="shared" si="85"/>
        <v/>
      </c>
      <c r="X386" s="269" t="str">
        <f t="shared" si="86"/>
        <v/>
      </c>
      <c r="Y386" s="269" t="str">
        <f t="shared" si="87"/>
        <v/>
      </c>
    </row>
    <row r="387" spans="1:25" x14ac:dyDescent="0.45">
      <c r="A387" s="269">
        <f>A367+1</f>
        <v>25</v>
      </c>
      <c r="B387" s="271"/>
      <c r="C387" s="269" t="s">
        <v>10</v>
      </c>
      <c r="I387" s="271"/>
      <c r="J387" s="269" t="s">
        <v>97</v>
      </c>
      <c r="K387" s="269" t="s">
        <v>98</v>
      </c>
      <c r="L387" s="269" t="s">
        <v>95</v>
      </c>
      <c r="M387" s="269" t="s">
        <v>96</v>
      </c>
      <c r="W387" s="269" t="str">
        <f t="shared" si="85"/>
        <v/>
      </c>
      <c r="X387" s="269" t="str">
        <f t="shared" si="86"/>
        <v/>
      </c>
      <c r="Y387" s="269" t="str">
        <f t="shared" si="87"/>
        <v/>
      </c>
    </row>
    <row r="388" spans="1:25" x14ac:dyDescent="0.45">
      <c r="A388" s="269" t="s">
        <v>2146</v>
      </c>
      <c r="B388" s="271">
        <v>1</v>
      </c>
      <c r="C388" s="269">
        <v>0</v>
      </c>
      <c r="D388" s="269">
        <v>0</v>
      </c>
      <c r="E388" s="269">
        <v>0</v>
      </c>
      <c r="F388" s="269">
        <v>0</v>
      </c>
      <c r="G388" s="269">
        <v>0</v>
      </c>
      <c r="H388" s="269">
        <v>0</v>
      </c>
      <c r="I388" s="271">
        <f t="shared" si="88"/>
        <v>3</v>
      </c>
      <c r="O388" s="269">
        <f t="shared" si="82"/>
        <v>0</v>
      </c>
      <c r="W388" s="269" t="str">
        <f t="shared" si="85"/>
        <v/>
      </c>
      <c r="X388" s="269" t="str">
        <f t="shared" si="86"/>
        <v/>
      </c>
      <c r="Y388" s="269" t="str">
        <f t="shared" si="87"/>
        <v/>
      </c>
    </row>
    <row r="389" spans="1:25" x14ac:dyDescent="0.45">
      <c r="A389" s="269" t="s">
        <v>2146</v>
      </c>
      <c r="B389" s="271">
        <f t="shared" ref="B389:B396" si="97">B388+1</f>
        <v>2</v>
      </c>
      <c r="C389" s="269" t="s">
        <v>835</v>
      </c>
      <c r="D389" s="269" t="s">
        <v>836</v>
      </c>
      <c r="E389" s="269" t="s">
        <v>185</v>
      </c>
      <c r="F389" s="269" t="s">
        <v>856</v>
      </c>
      <c r="G389" s="269" t="s">
        <v>1950</v>
      </c>
      <c r="H389" s="269" t="s">
        <v>856</v>
      </c>
      <c r="I389" s="271">
        <f t="shared" ref="I389:I397" si="98">IF(E389="Full paper",1,IF(E389="Extended Abstract",2,3))</f>
        <v>1</v>
      </c>
      <c r="N389" s="269">
        <v>1</v>
      </c>
      <c r="O389" s="269">
        <f t="shared" si="82"/>
        <v>1</v>
      </c>
      <c r="W389" s="269">
        <f t="shared" si="85"/>
        <v>1</v>
      </c>
      <c r="X389" s="269">
        <f t="shared" si="86"/>
        <v>0</v>
      </c>
      <c r="Y389" s="269">
        <f t="shared" si="87"/>
        <v>0</v>
      </c>
    </row>
    <row r="390" spans="1:25" ht="14.65" x14ac:dyDescent="0.45">
      <c r="A390" s="269" t="s">
        <v>2146</v>
      </c>
      <c r="B390" s="271">
        <f t="shared" si="97"/>
        <v>3</v>
      </c>
      <c r="C390" s="269" t="s">
        <v>843</v>
      </c>
      <c r="D390" s="269" t="s">
        <v>2257</v>
      </c>
      <c r="E390" s="269" t="s">
        <v>185</v>
      </c>
      <c r="F390" s="269" t="s">
        <v>1756</v>
      </c>
      <c r="G390" s="269" t="s">
        <v>1951</v>
      </c>
      <c r="H390" s="269" t="s">
        <v>1756</v>
      </c>
      <c r="I390" s="271">
        <f t="shared" si="98"/>
        <v>1</v>
      </c>
      <c r="O390" s="269">
        <f t="shared" si="82"/>
        <v>1</v>
      </c>
      <c r="W390" s="269">
        <f t="shared" si="85"/>
        <v>1</v>
      </c>
      <c r="X390" s="269">
        <f t="shared" si="86"/>
        <v>0</v>
      </c>
      <c r="Y390" s="269">
        <f t="shared" si="87"/>
        <v>0</v>
      </c>
    </row>
    <row r="391" spans="1:25" x14ac:dyDescent="0.45">
      <c r="A391" s="269" t="s">
        <v>2146</v>
      </c>
      <c r="B391" s="271">
        <f t="shared" si="97"/>
        <v>4</v>
      </c>
      <c r="C391" s="269" t="s">
        <v>848</v>
      </c>
      <c r="D391" s="269" t="s">
        <v>849</v>
      </c>
      <c r="E391" s="269" t="s">
        <v>185</v>
      </c>
      <c r="F391" s="269" t="s">
        <v>627</v>
      </c>
      <c r="G391" s="269" t="s">
        <v>1952</v>
      </c>
      <c r="H391" s="269" t="s">
        <v>627</v>
      </c>
      <c r="I391" s="271">
        <f t="shared" si="98"/>
        <v>1</v>
      </c>
      <c r="O391" s="269">
        <f t="shared" si="82"/>
        <v>1</v>
      </c>
      <c r="W391" s="269">
        <f t="shared" si="85"/>
        <v>1</v>
      </c>
      <c r="X391" s="269">
        <f t="shared" si="86"/>
        <v>0</v>
      </c>
      <c r="Y391" s="269">
        <f t="shared" si="87"/>
        <v>0</v>
      </c>
    </row>
    <row r="392" spans="1:25" x14ac:dyDescent="0.45">
      <c r="B392" s="271">
        <f t="shared" si="97"/>
        <v>5</v>
      </c>
      <c r="C392" s="269" t="s">
        <v>852</v>
      </c>
      <c r="D392" s="269" t="s">
        <v>853</v>
      </c>
      <c r="E392" s="269" t="s">
        <v>185</v>
      </c>
      <c r="F392" s="269" t="s">
        <v>1724</v>
      </c>
      <c r="G392" s="269" t="s">
        <v>1953</v>
      </c>
      <c r="H392" s="269" t="s">
        <v>1724</v>
      </c>
      <c r="I392" s="271">
        <f t="shared" si="98"/>
        <v>1</v>
      </c>
      <c r="O392" s="269">
        <f t="shared" si="82"/>
        <v>1</v>
      </c>
      <c r="W392" s="269">
        <f t="shared" si="85"/>
        <v>1</v>
      </c>
      <c r="X392" s="269">
        <f t="shared" si="86"/>
        <v>0</v>
      </c>
      <c r="Y392" s="269">
        <f t="shared" si="87"/>
        <v>0</v>
      </c>
    </row>
    <row r="393" spans="1:25" x14ac:dyDescent="0.45">
      <c r="B393" s="271">
        <f t="shared" si="97"/>
        <v>6</v>
      </c>
      <c r="C393" s="269" t="s">
        <v>844</v>
      </c>
      <c r="D393" s="269" t="s">
        <v>845</v>
      </c>
      <c r="E393" s="269" t="s">
        <v>212</v>
      </c>
      <c r="F393" s="269" t="s">
        <v>2104</v>
      </c>
      <c r="G393" s="269" t="s">
        <v>1954</v>
      </c>
      <c r="H393" s="269" t="s">
        <v>826</v>
      </c>
      <c r="I393" s="271">
        <f t="shared" si="98"/>
        <v>2</v>
      </c>
      <c r="O393" s="269">
        <f t="shared" si="82"/>
        <v>1</v>
      </c>
      <c r="W393" s="269">
        <f t="shared" si="85"/>
        <v>0</v>
      </c>
      <c r="X393" s="269">
        <f t="shared" si="86"/>
        <v>1</v>
      </c>
      <c r="Y393" s="269">
        <f t="shared" si="87"/>
        <v>0</v>
      </c>
    </row>
    <row r="394" spans="1:25" x14ac:dyDescent="0.45">
      <c r="B394" s="271">
        <f t="shared" si="97"/>
        <v>7</v>
      </c>
      <c r="C394" s="269" t="s">
        <v>837</v>
      </c>
      <c r="D394" s="269" t="s">
        <v>838</v>
      </c>
      <c r="E394" s="269" t="s">
        <v>184</v>
      </c>
      <c r="F394" s="269" t="s">
        <v>2105</v>
      </c>
      <c r="G394" s="269" t="s">
        <v>1955</v>
      </c>
      <c r="H394" s="269" t="s">
        <v>703</v>
      </c>
      <c r="I394" s="271">
        <f t="shared" si="98"/>
        <v>3</v>
      </c>
      <c r="O394" s="269">
        <f t="shared" si="82"/>
        <v>1</v>
      </c>
      <c r="P394" s="271"/>
      <c r="W394" s="269">
        <f t="shared" si="85"/>
        <v>0</v>
      </c>
      <c r="X394" s="269">
        <f t="shared" si="86"/>
        <v>0</v>
      </c>
      <c r="Y394" s="269">
        <f t="shared" si="87"/>
        <v>1</v>
      </c>
    </row>
    <row r="395" spans="1:25" x14ac:dyDescent="0.45">
      <c r="B395" s="271">
        <f t="shared" si="97"/>
        <v>8</v>
      </c>
      <c r="C395" s="269" t="s">
        <v>839</v>
      </c>
      <c r="D395" s="269" t="s">
        <v>840</v>
      </c>
      <c r="E395" s="269" t="s">
        <v>184</v>
      </c>
      <c r="F395" s="269" t="s">
        <v>2106</v>
      </c>
      <c r="G395" s="269" t="s">
        <v>1956</v>
      </c>
      <c r="H395" s="269" t="s">
        <v>703</v>
      </c>
      <c r="I395" s="271">
        <f t="shared" si="98"/>
        <v>3</v>
      </c>
      <c r="O395" s="269">
        <f t="shared" si="82"/>
        <v>1</v>
      </c>
      <c r="W395" s="269">
        <f t="shared" si="85"/>
        <v>0</v>
      </c>
      <c r="X395" s="269">
        <f t="shared" si="86"/>
        <v>0</v>
      </c>
      <c r="Y395" s="269">
        <f t="shared" si="87"/>
        <v>1</v>
      </c>
    </row>
    <row r="396" spans="1:25" x14ac:dyDescent="0.45">
      <c r="B396" s="271">
        <f t="shared" si="97"/>
        <v>9</v>
      </c>
      <c r="C396" s="269" t="s">
        <v>841</v>
      </c>
      <c r="D396" s="269" t="s">
        <v>842</v>
      </c>
      <c r="E396" s="269" t="s">
        <v>184</v>
      </c>
      <c r="F396" s="269" t="s">
        <v>2107</v>
      </c>
      <c r="G396" s="269" t="s">
        <v>1957</v>
      </c>
      <c r="H396" s="269" t="s">
        <v>703</v>
      </c>
      <c r="I396" s="271">
        <f t="shared" si="98"/>
        <v>3</v>
      </c>
      <c r="O396" s="269">
        <f t="shared" si="82"/>
        <v>1</v>
      </c>
      <c r="W396" s="269">
        <f t="shared" si="85"/>
        <v>0</v>
      </c>
      <c r="X396" s="269">
        <f t="shared" si="86"/>
        <v>0</v>
      </c>
      <c r="Y396" s="269">
        <f t="shared" si="87"/>
        <v>1</v>
      </c>
    </row>
    <row r="397" spans="1:25" x14ac:dyDescent="0.45">
      <c r="B397" s="271"/>
      <c r="I397" s="271">
        <f t="shared" si="98"/>
        <v>3</v>
      </c>
      <c r="O397" s="269">
        <f t="shared" si="82"/>
        <v>0</v>
      </c>
      <c r="W397" s="269" t="str">
        <f t="shared" si="85"/>
        <v/>
      </c>
      <c r="X397" s="269" t="str">
        <f t="shared" si="86"/>
        <v/>
      </c>
      <c r="Y397" s="269" t="str">
        <f t="shared" si="87"/>
        <v/>
      </c>
    </row>
    <row r="398" spans="1:25" x14ac:dyDescent="0.45">
      <c r="B398" s="271"/>
      <c r="C398" s="269" t="s">
        <v>2151</v>
      </c>
      <c r="I398" s="271"/>
      <c r="W398" s="269" t="str">
        <f t="shared" si="85"/>
        <v/>
      </c>
      <c r="X398" s="269" t="str">
        <f t="shared" si="86"/>
        <v/>
      </c>
      <c r="Y398" s="269" t="str">
        <f t="shared" si="87"/>
        <v/>
      </c>
    </row>
    <row r="399" spans="1:25" x14ac:dyDescent="0.45">
      <c r="B399" s="271"/>
      <c r="C399" s="269" t="s">
        <v>850</v>
      </c>
      <c r="D399" s="269" t="s">
        <v>851</v>
      </c>
      <c r="E399" s="269" t="s">
        <v>185</v>
      </c>
      <c r="F399" s="269" t="s">
        <v>858</v>
      </c>
      <c r="G399" s="269">
        <v>0</v>
      </c>
      <c r="H399" s="269" t="s">
        <v>858</v>
      </c>
      <c r="I399" s="271">
        <f t="shared" ref="I399" si="99">IF(E399="Full paper",1,IF(E399="Extended Abstract",2,3))</f>
        <v>1</v>
      </c>
      <c r="W399" s="269" t="str">
        <f t="shared" si="85"/>
        <v/>
      </c>
      <c r="X399" s="269" t="str">
        <f t="shared" si="86"/>
        <v/>
      </c>
      <c r="Y399" s="269" t="str">
        <f t="shared" si="87"/>
        <v/>
      </c>
    </row>
    <row r="400" spans="1:25" x14ac:dyDescent="0.45">
      <c r="B400" s="271"/>
      <c r="C400" s="269" t="s">
        <v>1455</v>
      </c>
      <c r="D400" s="269" t="s">
        <v>1456</v>
      </c>
      <c r="E400" s="269" t="s">
        <v>184</v>
      </c>
      <c r="F400" s="269" t="s">
        <v>825</v>
      </c>
      <c r="G400" s="269" t="s">
        <v>1827</v>
      </c>
      <c r="H400" s="269" t="s">
        <v>825</v>
      </c>
      <c r="I400" s="271"/>
      <c r="W400" s="269" t="str">
        <f t="shared" si="85"/>
        <v/>
      </c>
      <c r="X400" s="269" t="str">
        <f t="shared" si="86"/>
        <v/>
      </c>
      <c r="Y400" s="269" t="str">
        <f t="shared" si="87"/>
        <v/>
      </c>
    </row>
    <row r="401" spans="1:25" x14ac:dyDescent="0.45">
      <c r="B401" s="271"/>
      <c r="I401" s="271"/>
      <c r="W401" s="269" t="str">
        <f t="shared" ref="W401:W464" si="100">IF(O401="","",IF(O401=1,IF(I401=1,1,0),""))</f>
        <v/>
      </c>
      <c r="X401" s="269" t="str">
        <f t="shared" ref="X401:X464" si="101">IF(O401="","",IF(O401=1,IF(I401=2,1,0),""))</f>
        <v/>
      </c>
      <c r="Y401" s="269" t="str">
        <f t="shared" ref="Y401:Y464" si="102">IF(O401="","",IF(O401=1,IF(I401=3,1,0),""))</f>
        <v/>
      </c>
    </row>
    <row r="402" spans="1:25" x14ac:dyDescent="0.45">
      <c r="A402" s="269">
        <f>A387+1</f>
        <v>26</v>
      </c>
      <c r="B402" s="271"/>
      <c r="C402" s="269" t="s">
        <v>9</v>
      </c>
      <c r="I402" s="271"/>
      <c r="J402" s="269" t="s">
        <v>112</v>
      </c>
      <c r="K402" s="269" t="s">
        <v>113</v>
      </c>
      <c r="L402" s="269" t="s">
        <v>114</v>
      </c>
      <c r="M402" s="269" t="s">
        <v>115</v>
      </c>
      <c r="P402" s="269" t="s">
        <v>1721</v>
      </c>
      <c r="W402" s="269" t="str">
        <f t="shared" si="100"/>
        <v/>
      </c>
      <c r="X402" s="269" t="str">
        <f t="shared" si="101"/>
        <v/>
      </c>
      <c r="Y402" s="269" t="str">
        <f t="shared" si="102"/>
        <v/>
      </c>
    </row>
    <row r="403" spans="1:25" x14ac:dyDescent="0.45">
      <c r="B403" s="271">
        <v>1</v>
      </c>
      <c r="C403" s="269" t="s">
        <v>865</v>
      </c>
      <c r="D403" s="269" t="s">
        <v>866</v>
      </c>
      <c r="E403" s="269" t="s">
        <v>185</v>
      </c>
      <c r="F403" s="269" t="s">
        <v>887</v>
      </c>
      <c r="G403" s="269" t="s">
        <v>1958</v>
      </c>
      <c r="H403" s="269" t="s">
        <v>887</v>
      </c>
      <c r="I403" s="271">
        <f t="shared" ref="I403" si="103">IF(E403="Full paper",1,IF(E403="Extended Abstract",2,3))</f>
        <v>1</v>
      </c>
      <c r="O403" s="269">
        <f t="shared" ref="O403:O414" si="104">IF(G403="Not Registered",0,IF(G403=0,0,1))</f>
        <v>1</v>
      </c>
      <c r="W403" s="269">
        <f t="shared" si="100"/>
        <v>1</v>
      </c>
      <c r="X403" s="269">
        <f t="shared" si="101"/>
        <v>0</v>
      </c>
      <c r="Y403" s="269">
        <f t="shared" si="102"/>
        <v>0</v>
      </c>
    </row>
    <row r="404" spans="1:25" x14ac:dyDescent="0.45">
      <c r="B404" s="271">
        <f t="shared" ref="B404:B417" si="105">B403+1</f>
        <v>2</v>
      </c>
      <c r="C404" s="269" t="s">
        <v>867</v>
      </c>
      <c r="D404" s="269" t="s">
        <v>868</v>
      </c>
      <c r="E404" s="269" t="s">
        <v>185</v>
      </c>
      <c r="F404" s="269" t="s">
        <v>2108</v>
      </c>
      <c r="G404" s="269" t="s">
        <v>1959</v>
      </c>
      <c r="H404" s="269" t="s">
        <v>480</v>
      </c>
      <c r="I404" s="271">
        <f t="shared" ref="I404:I414" si="106">IF(E404="Full paper",1,IF(E404="Extended Abstract",2,3))</f>
        <v>1</v>
      </c>
      <c r="O404" s="269">
        <f t="shared" si="104"/>
        <v>1</v>
      </c>
      <c r="W404" s="269">
        <f t="shared" si="100"/>
        <v>1</v>
      </c>
      <c r="X404" s="269">
        <f t="shared" si="101"/>
        <v>0</v>
      </c>
      <c r="Y404" s="269">
        <f t="shared" si="102"/>
        <v>0</v>
      </c>
    </row>
    <row r="405" spans="1:25" x14ac:dyDescent="0.45">
      <c r="B405" s="271">
        <f t="shared" si="105"/>
        <v>3</v>
      </c>
      <c r="C405" s="269" t="s">
        <v>871</v>
      </c>
      <c r="D405" s="269" t="s">
        <v>872</v>
      </c>
      <c r="E405" s="269" t="s">
        <v>212</v>
      </c>
      <c r="F405" s="269" t="s">
        <v>890</v>
      </c>
      <c r="G405" s="269" t="s">
        <v>1960</v>
      </c>
      <c r="H405" s="269" t="s">
        <v>890</v>
      </c>
      <c r="I405" s="271">
        <f t="shared" si="106"/>
        <v>2</v>
      </c>
      <c r="O405" s="269">
        <f t="shared" si="104"/>
        <v>1</v>
      </c>
      <c r="W405" s="269">
        <f t="shared" si="100"/>
        <v>0</v>
      </c>
      <c r="X405" s="269">
        <f t="shared" si="101"/>
        <v>1</v>
      </c>
      <c r="Y405" s="269">
        <f t="shared" si="102"/>
        <v>0</v>
      </c>
    </row>
    <row r="406" spans="1:25" x14ac:dyDescent="0.45">
      <c r="B406" s="271">
        <f t="shared" si="105"/>
        <v>4</v>
      </c>
      <c r="C406" s="269" t="s">
        <v>923</v>
      </c>
      <c r="D406" s="269" t="s">
        <v>924</v>
      </c>
      <c r="E406" s="269" t="s">
        <v>185</v>
      </c>
      <c r="F406" s="269" t="s">
        <v>938</v>
      </c>
      <c r="G406" s="269" t="s">
        <v>1968</v>
      </c>
      <c r="H406" s="269" t="s">
        <v>938</v>
      </c>
      <c r="I406" s="271">
        <f t="shared" si="106"/>
        <v>1</v>
      </c>
      <c r="O406" s="269">
        <f t="shared" si="104"/>
        <v>1</v>
      </c>
      <c r="W406" s="269">
        <f t="shared" si="100"/>
        <v>1</v>
      </c>
      <c r="X406" s="269">
        <f t="shared" si="101"/>
        <v>0</v>
      </c>
      <c r="Y406" s="269">
        <f t="shared" si="102"/>
        <v>0</v>
      </c>
    </row>
    <row r="407" spans="1:25" x14ac:dyDescent="0.45">
      <c r="B407" s="271">
        <f t="shared" si="105"/>
        <v>5</v>
      </c>
      <c r="C407" s="269" t="s">
        <v>925</v>
      </c>
      <c r="D407" s="269" t="s">
        <v>926</v>
      </c>
      <c r="E407" s="269" t="s">
        <v>185</v>
      </c>
      <c r="F407" s="269" t="s">
        <v>939</v>
      </c>
      <c r="G407" s="269" t="s">
        <v>1969</v>
      </c>
      <c r="H407" s="269" t="s">
        <v>939</v>
      </c>
      <c r="I407" s="271">
        <f t="shared" si="106"/>
        <v>1</v>
      </c>
      <c r="O407" s="269">
        <f t="shared" si="104"/>
        <v>1</v>
      </c>
      <c r="S407" s="271">
        <f t="shared" ref="S407:S409" si="107">IF(Q407="Full paper",1,IF(Q407="Extended Abstract",2,3))</f>
        <v>3</v>
      </c>
      <c r="W407" s="269">
        <f t="shared" si="100"/>
        <v>1</v>
      </c>
      <c r="X407" s="269">
        <f t="shared" si="101"/>
        <v>0</v>
      </c>
      <c r="Y407" s="269">
        <f t="shared" si="102"/>
        <v>0</v>
      </c>
    </row>
    <row r="408" spans="1:25" x14ac:dyDescent="0.45">
      <c r="B408" s="271"/>
      <c r="I408" s="271">
        <f t="shared" si="106"/>
        <v>3</v>
      </c>
      <c r="O408" s="269">
        <f t="shared" si="104"/>
        <v>0</v>
      </c>
      <c r="S408" s="271">
        <f t="shared" si="107"/>
        <v>3</v>
      </c>
      <c r="W408" s="269" t="str">
        <f t="shared" si="100"/>
        <v/>
      </c>
      <c r="X408" s="269" t="str">
        <f t="shared" si="101"/>
        <v/>
      </c>
      <c r="Y408" s="269" t="str">
        <f t="shared" si="102"/>
        <v/>
      </c>
    </row>
    <row r="409" spans="1:25" x14ac:dyDescent="0.45">
      <c r="B409" s="271">
        <f>B407+1</f>
        <v>6</v>
      </c>
      <c r="C409" s="269" t="s">
        <v>874</v>
      </c>
      <c r="D409" s="269" t="s">
        <v>875</v>
      </c>
      <c r="E409" s="269" t="s">
        <v>184</v>
      </c>
      <c r="F409" s="269" t="s">
        <v>892</v>
      </c>
      <c r="G409" s="269" t="s">
        <v>1961</v>
      </c>
      <c r="H409" s="269" t="s">
        <v>892</v>
      </c>
      <c r="I409" s="271">
        <f t="shared" si="106"/>
        <v>3</v>
      </c>
      <c r="J409" s="269" t="s">
        <v>114</v>
      </c>
      <c r="K409" s="269" t="s">
        <v>115</v>
      </c>
      <c r="L409" s="269" t="str">
        <f>J402</f>
        <v xml:space="preserve">Li </v>
      </c>
      <c r="M409" s="269" t="str">
        <f>K402</f>
        <v>Calvin</v>
      </c>
      <c r="O409" s="269">
        <f t="shared" si="104"/>
        <v>1</v>
      </c>
      <c r="S409" s="271">
        <f t="shared" si="107"/>
        <v>3</v>
      </c>
      <c r="W409" s="269">
        <f t="shared" si="100"/>
        <v>0</v>
      </c>
      <c r="X409" s="269">
        <f t="shared" si="101"/>
        <v>0</v>
      </c>
      <c r="Y409" s="269">
        <f t="shared" si="102"/>
        <v>1</v>
      </c>
    </row>
    <row r="410" spans="1:25" x14ac:dyDescent="0.45">
      <c r="B410" s="271">
        <f t="shared" si="105"/>
        <v>7</v>
      </c>
      <c r="C410" s="269" t="s">
        <v>876</v>
      </c>
      <c r="D410" s="269" t="s">
        <v>877</v>
      </c>
      <c r="E410" s="269" t="s">
        <v>184</v>
      </c>
      <c r="F410" s="269" t="s">
        <v>893</v>
      </c>
      <c r="G410" s="269" t="s">
        <v>1962</v>
      </c>
      <c r="H410" s="269" t="s">
        <v>893</v>
      </c>
      <c r="I410" s="271">
        <f t="shared" si="106"/>
        <v>3</v>
      </c>
      <c r="O410" s="269">
        <f t="shared" si="104"/>
        <v>1</v>
      </c>
      <c r="W410" s="269">
        <f t="shared" si="100"/>
        <v>0</v>
      </c>
      <c r="X410" s="269">
        <f t="shared" si="101"/>
        <v>0</v>
      </c>
      <c r="Y410" s="269">
        <f t="shared" si="102"/>
        <v>1</v>
      </c>
    </row>
    <row r="411" spans="1:25" x14ac:dyDescent="0.45">
      <c r="B411" s="271">
        <f t="shared" si="105"/>
        <v>8</v>
      </c>
      <c r="C411" s="269" t="s">
        <v>878</v>
      </c>
      <c r="D411" s="269" t="s">
        <v>879</v>
      </c>
      <c r="E411" s="269" t="s">
        <v>184</v>
      </c>
      <c r="F411" s="269" t="s">
        <v>894</v>
      </c>
      <c r="G411" s="269" t="s">
        <v>1963</v>
      </c>
      <c r="H411" s="269" t="s">
        <v>894</v>
      </c>
      <c r="I411" s="271">
        <f t="shared" si="106"/>
        <v>3</v>
      </c>
      <c r="O411" s="269">
        <f t="shared" si="104"/>
        <v>1</v>
      </c>
      <c r="W411" s="269">
        <f t="shared" si="100"/>
        <v>0</v>
      </c>
      <c r="X411" s="269">
        <f t="shared" si="101"/>
        <v>0</v>
      </c>
      <c r="Y411" s="269">
        <f t="shared" si="102"/>
        <v>1</v>
      </c>
    </row>
    <row r="412" spans="1:25" x14ac:dyDescent="0.45">
      <c r="B412" s="271">
        <f t="shared" si="105"/>
        <v>9</v>
      </c>
      <c r="C412" s="269" t="s">
        <v>880</v>
      </c>
      <c r="D412" s="269" t="s">
        <v>881</v>
      </c>
      <c r="E412" s="269" t="s">
        <v>184</v>
      </c>
      <c r="F412" s="269" t="s">
        <v>895</v>
      </c>
      <c r="G412" s="269" t="s">
        <v>1964</v>
      </c>
      <c r="H412" s="269" t="s">
        <v>895</v>
      </c>
      <c r="I412" s="271">
        <f t="shared" si="106"/>
        <v>3</v>
      </c>
      <c r="O412" s="269">
        <f t="shared" si="104"/>
        <v>1</v>
      </c>
      <c r="W412" s="269">
        <f t="shared" si="100"/>
        <v>0</v>
      </c>
      <c r="X412" s="269">
        <f t="shared" si="101"/>
        <v>0</v>
      </c>
      <c r="Y412" s="269">
        <f t="shared" si="102"/>
        <v>1</v>
      </c>
    </row>
    <row r="413" spans="1:25" x14ac:dyDescent="0.45">
      <c r="B413" s="271">
        <f t="shared" si="105"/>
        <v>10</v>
      </c>
      <c r="C413" s="269" t="s">
        <v>882</v>
      </c>
      <c r="D413" s="269" t="s">
        <v>883</v>
      </c>
      <c r="E413" s="269" t="s">
        <v>184</v>
      </c>
      <c r="F413" s="269" t="s">
        <v>896</v>
      </c>
      <c r="G413" s="269" t="s">
        <v>1899</v>
      </c>
      <c r="H413" s="269" t="s">
        <v>896</v>
      </c>
      <c r="I413" s="271">
        <f t="shared" si="106"/>
        <v>3</v>
      </c>
      <c r="O413" s="269">
        <f t="shared" si="104"/>
        <v>1</v>
      </c>
      <c r="W413" s="269">
        <f t="shared" si="100"/>
        <v>0</v>
      </c>
      <c r="X413" s="269">
        <f t="shared" si="101"/>
        <v>0</v>
      </c>
      <c r="Y413" s="269">
        <f t="shared" si="102"/>
        <v>1</v>
      </c>
    </row>
    <row r="414" spans="1:25" x14ac:dyDescent="0.45">
      <c r="B414" s="271">
        <f t="shared" si="105"/>
        <v>11</v>
      </c>
      <c r="I414" s="271">
        <f t="shared" si="106"/>
        <v>3</v>
      </c>
      <c r="O414" s="269">
        <f t="shared" si="104"/>
        <v>0</v>
      </c>
      <c r="W414" s="269" t="str">
        <f t="shared" si="100"/>
        <v/>
      </c>
      <c r="X414" s="269" t="str">
        <f t="shared" si="101"/>
        <v/>
      </c>
      <c r="Y414" s="269" t="str">
        <f t="shared" si="102"/>
        <v/>
      </c>
    </row>
    <row r="415" spans="1:25" x14ac:dyDescent="0.45">
      <c r="B415" s="271">
        <f t="shared" si="105"/>
        <v>12</v>
      </c>
      <c r="I415" s="271"/>
      <c r="W415" s="269" t="str">
        <f t="shared" si="100"/>
        <v/>
      </c>
      <c r="X415" s="269" t="str">
        <f t="shared" si="101"/>
        <v/>
      </c>
      <c r="Y415" s="269" t="str">
        <f t="shared" si="102"/>
        <v/>
      </c>
    </row>
    <row r="416" spans="1:25" x14ac:dyDescent="0.45">
      <c r="B416" s="271">
        <f t="shared" si="105"/>
        <v>13</v>
      </c>
      <c r="I416" s="271"/>
      <c r="W416" s="269" t="str">
        <f t="shared" si="100"/>
        <v/>
      </c>
      <c r="X416" s="269" t="str">
        <f t="shared" si="101"/>
        <v/>
      </c>
      <c r="Y416" s="269" t="str">
        <f t="shared" si="102"/>
        <v/>
      </c>
    </row>
    <row r="417" spans="1:25" x14ac:dyDescent="0.45">
      <c r="B417" s="271">
        <f t="shared" si="105"/>
        <v>14</v>
      </c>
      <c r="I417" s="271"/>
      <c r="W417" s="269" t="str">
        <f t="shared" si="100"/>
        <v/>
      </c>
      <c r="X417" s="269" t="str">
        <f t="shared" si="101"/>
        <v/>
      </c>
      <c r="Y417" s="269" t="str">
        <f t="shared" si="102"/>
        <v/>
      </c>
    </row>
    <row r="418" spans="1:25" x14ac:dyDescent="0.45">
      <c r="A418" s="269">
        <f>A402+1</f>
        <v>27</v>
      </c>
      <c r="B418" s="271"/>
      <c r="C418" s="269" t="s">
        <v>36</v>
      </c>
      <c r="I418" s="271"/>
      <c r="J418" s="269" t="s">
        <v>110</v>
      </c>
      <c r="K418" s="269" t="s">
        <v>111</v>
      </c>
      <c r="L418" s="269" t="s">
        <v>93</v>
      </c>
      <c r="M418" s="269" t="s">
        <v>94</v>
      </c>
      <c r="O418" s="269">
        <f t="shared" ref="O418:O437" si="108">IF(G418="Not Registered",0,IF(G418=0,0,1))</f>
        <v>0</v>
      </c>
      <c r="P418" s="269" t="s">
        <v>1746</v>
      </c>
      <c r="W418" s="269" t="str">
        <f t="shared" si="100"/>
        <v/>
      </c>
      <c r="X418" s="269" t="str">
        <f t="shared" si="101"/>
        <v/>
      </c>
      <c r="Y418" s="269" t="str">
        <f t="shared" si="102"/>
        <v/>
      </c>
    </row>
    <row r="419" spans="1:25" x14ac:dyDescent="0.45">
      <c r="B419" s="271">
        <v>1</v>
      </c>
      <c r="C419" s="269" t="s">
        <v>897</v>
      </c>
      <c r="D419" s="269" t="s">
        <v>898</v>
      </c>
      <c r="E419" s="269" t="s">
        <v>185</v>
      </c>
      <c r="F419" s="269" t="s">
        <v>914</v>
      </c>
      <c r="G419" s="269" t="s">
        <v>1965</v>
      </c>
      <c r="H419" s="269" t="s">
        <v>914</v>
      </c>
      <c r="I419" s="271">
        <f t="shared" ref="I419:I489" si="109">IF(E419="Full paper",1,IF(E419="Extended Abstract",2,3))</f>
        <v>1</v>
      </c>
      <c r="O419" s="269">
        <f t="shared" si="108"/>
        <v>1</v>
      </c>
      <c r="W419" s="269">
        <f t="shared" si="100"/>
        <v>1</v>
      </c>
      <c r="X419" s="269">
        <f t="shared" si="101"/>
        <v>0</v>
      </c>
      <c r="Y419" s="269">
        <f t="shared" si="102"/>
        <v>0</v>
      </c>
    </row>
    <row r="420" spans="1:25" x14ac:dyDescent="0.45">
      <c r="B420" s="271">
        <f t="shared" ref="B420:B429" si="110">B419+1</f>
        <v>2</v>
      </c>
      <c r="C420" s="269" t="s">
        <v>899</v>
      </c>
      <c r="D420" s="269" t="s">
        <v>900</v>
      </c>
      <c r="E420" s="269" t="s">
        <v>185</v>
      </c>
      <c r="F420" s="269" t="s">
        <v>1722</v>
      </c>
      <c r="G420" s="269" t="s">
        <v>1966</v>
      </c>
      <c r="H420" s="269" t="s">
        <v>1722</v>
      </c>
      <c r="I420" s="271">
        <f t="shared" ref="I420:I429" si="111">IF(E420="Full paper",1,IF(E420="Extended Abstract",2,3))</f>
        <v>1</v>
      </c>
      <c r="O420" s="269">
        <f t="shared" si="108"/>
        <v>1</v>
      </c>
      <c r="W420" s="269">
        <f t="shared" si="100"/>
        <v>1</v>
      </c>
      <c r="X420" s="269">
        <f t="shared" si="101"/>
        <v>0</v>
      </c>
      <c r="Y420" s="269">
        <f t="shared" si="102"/>
        <v>0</v>
      </c>
    </row>
    <row r="421" spans="1:25" x14ac:dyDescent="0.45">
      <c r="B421" s="271">
        <f t="shared" si="110"/>
        <v>3</v>
      </c>
      <c r="C421" s="269" t="s">
        <v>901</v>
      </c>
      <c r="D421" s="269" t="s">
        <v>902</v>
      </c>
      <c r="E421" s="269" t="s">
        <v>185</v>
      </c>
      <c r="F421" s="269" t="s">
        <v>915</v>
      </c>
      <c r="G421" s="269" t="s">
        <v>1967</v>
      </c>
      <c r="H421" s="269" t="s">
        <v>915</v>
      </c>
      <c r="I421" s="271">
        <f t="shared" si="111"/>
        <v>1</v>
      </c>
      <c r="O421" s="269">
        <f t="shared" si="108"/>
        <v>1</v>
      </c>
      <c r="W421" s="269">
        <f t="shared" si="100"/>
        <v>1</v>
      </c>
      <c r="X421" s="269">
        <f t="shared" si="101"/>
        <v>0</v>
      </c>
      <c r="Y421" s="269">
        <f t="shared" si="102"/>
        <v>0</v>
      </c>
    </row>
    <row r="422" spans="1:25" x14ac:dyDescent="0.45">
      <c r="B422" s="271">
        <f t="shared" si="110"/>
        <v>4</v>
      </c>
      <c r="C422" s="269" t="s">
        <v>903</v>
      </c>
      <c r="D422" s="269" t="s">
        <v>904</v>
      </c>
      <c r="E422" s="269" t="s">
        <v>185</v>
      </c>
      <c r="F422" s="269" t="s">
        <v>915</v>
      </c>
      <c r="G422" s="269" t="s">
        <v>1967</v>
      </c>
      <c r="H422" s="269" t="s">
        <v>916</v>
      </c>
      <c r="I422" s="271">
        <f t="shared" si="111"/>
        <v>1</v>
      </c>
      <c r="O422" s="269">
        <f t="shared" si="108"/>
        <v>1</v>
      </c>
      <c r="W422" s="269">
        <f t="shared" si="100"/>
        <v>1</v>
      </c>
      <c r="X422" s="269">
        <f t="shared" si="101"/>
        <v>0</v>
      </c>
      <c r="Y422" s="269">
        <f t="shared" si="102"/>
        <v>0</v>
      </c>
    </row>
    <row r="423" spans="1:25" x14ac:dyDescent="0.45">
      <c r="B423" s="271">
        <f t="shared" si="110"/>
        <v>5</v>
      </c>
      <c r="C423" s="269" t="s">
        <v>905</v>
      </c>
      <c r="D423" s="269" t="s">
        <v>906</v>
      </c>
      <c r="E423" s="269" t="s">
        <v>185</v>
      </c>
      <c r="F423" s="269" t="s">
        <v>237</v>
      </c>
      <c r="G423" s="269" t="s">
        <v>1827</v>
      </c>
      <c r="H423" s="269" t="s">
        <v>237</v>
      </c>
      <c r="I423" s="271">
        <f t="shared" si="111"/>
        <v>1</v>
      </c>
      <c r="O423" s="269">
        <f t="shared" si="108"/>
        <v>0</v>
      </c>
      <c r="W423" s="269" t="str">
        <f t="shared" si="100"/>
        <v/>
      </c>
      <c r="X423" s="269" t="str">
        <f t="shared" si="101"/>
        <v/>
      </c>
      <c r="Y423" s="269" t="str">
        <f t="shared" si="102"/>
        <v/>
      </c>
    </row>
    <row r="424" spans="1:25" x14ac:dyDescent="0.45">
      <c r="B424" s="271"/>
      <c r="I424" s="271">
        <f t="shared" si="111"/>
        <v>3</v>
      </c>
      <c r="N424" s="269">
        <v>5</v>
      </c>
      <c r="O424" s="269">
        <f t="shared" si="108"/>
        <v>0</v>
      </c>
      <c r="W424" s="269" t="str">
        <f t="shared" si="100"/>
        <v/>
      </c>
      <c r="X424" s="269" t="str">
        <f t="shared" si="101"/>
        <v/>
      </c>
      <c r="Y424" s="269" t="str">
        <f t="shared" si="102"/>
        <v/>
      </c>
    </row>
    <row r="425" spans="1:25" x14ac:dyDescent="0.45">
      <c r="B425" s="271">
        <f>B423+1</f>
        <v>6</v>
      </c>
      <c r="C425" s="269">
        <v>0</v>
      </c>
      <c r="D425" s="269">
        <v>0</v>
      </c>
      <c r="E425" s="269">
        <v>0</v>
      </c>
      <c r="F425" s="269">
        <v>0</v>
      </c>
      <c r="G425" s="269">
        <v>0</v>
      </c>
      <c r="H425" s="269">
        <v>0</v>
      </c>
      <c r="I425" s="271">
        <f t="shared" si="111"/>
        <v>3</v>
      </c>
      <c r="O425" s="269">
        <f t="shared" si="108"/>
        <v>0</v>
      </c>
      <c r="W425" s="269" t="str">
        <f t="shared" si="100"/>
        <v/>
      </c>
      <c r="X425" s="269" t="str">
        <f t="shared" si="101"/>
        <v/>
      </c>
      <c r="Y425" s="269" t="str">
        <f t="shared" si="102"/>
        <v/>
      </c>
    </row>
    <row r="426" spans="1:25" x14ac:dyDescent="0.45">
      <c r="B426" s="271">
        <f t="shared" si="110"/>
        <v>7</v>
      </c>
      <c r="C426" s="269">
        <v>0</v>
      </c>
      <c r="D426" s="269">
        <v>0</v>
      </c>
      <c r="E426" s="269">
        <v>0</v>
      </c>
      <c r="F426" s="269">
        <v>0</v>
      </c>
      <c r="G426" s="269">
        <v>0</v>
      </c>
      <c r="H426" s="269">
        <v>0</v>
      </c>
      <c r="I426" s="271">
        <f t="shared" si="111"/>
        <v>3</v>
      </c>
      <c r="O426" s="269">
        <f t="shared" si="108"/>
        <v>0</v>
      </c>
      <c r="W426" s="269" t="str">
        <f t="shared" si="100"/>
        <v/>
      </c>
      <c r="X426" s="269" t="str">
        <f t="shared" si="101"/>
        <v/>
      </c>
      <c r="Y426" s="269" t="str">
        <f t="shared" si="102"/>
        <v/>
      </c>
    </row>
    <row r="427" spans="1:25" x14ac:dyDescent="0.45">
      <c r="B427" s="271">
        <f t="shared" si="110"/>
        <v>8</v>
      </c>
      <c r="C427" s="269">
        <v>0</v>
      </c>
      <c r="D427" s="269">
        <v>0</v>
      </c>
      <c r="E427" s="269">
        <v>0</v>
      </c>
      <c r="F427" s="269">
        <v>0</v>
      </c>
      <c r="G427" s="269">
        <v>0</v>
      </c>
      <c r="H427" s="269">
        <v>0</v>
      </c>
      <c r="I427" s="271">
        <f t="shared" si="111"/>
        <v>3</v>
      </c>
      <c r="O427" s="269">
        <f t="shared" si="108"/>
        <v>0</v>
      </c>
      <c r="W427" s="269" t="str">
        <f t="shared" si="100"/>
        <v/>
      </c>
      <c r="X427" s="269" t="str">
        <f t="shared" si="101"/>
        <v/>
      </c>
      <c r="Y427" s="269" t="str">
        <f t="shared" si="102"/>
        <v/>
      </c>
    </row>
    <row r="428" spans="1:25" x14ac:dyDescent="0.45">
      <c r="B428" s="271">
        <f t="shared" si="110"/>
        <v>9</v>
      </c>
      <c r="C428" s="269">
        <v>0</v>
      </c>
      <c r="D428" s="269">
        <v>0</v>
      </c>
      <c r="E428" s="269">
        <v>0</v>
      </c>
      <c r="F428" s="269">
        <v>0</v>
      </c>
      <c r="G428" s="269">
        <v>0</v>
      </c>
      <c r="H428" s="269">
        <v>0</v>
      </c>
      <c r="I428" s="271">
        <f t="shared" si="111"/>
        <v>3</v>
      </c>
      <c r="O428" s="269">
        <f t="shared" si="108"/>
        <v>0</v>
      </c>
      <c r="W428" s="269" t="str">
        <f t="shared" si="100"/>
        <v/>
      </c>
      <c r="X428" s="269" t="str">
        <f t="shared" si="101"/>
        <v/>
      </c>
      <c r="Y428" s="269" t="str">
        <f t="shared" si="102"/>
        <v/>
      </c>
    </row>
    <row r="429" spans="1:25" x14ac:dyDescent="0.45">
      <c r="B429" s="271">
        <f t="shared" si="110"/>
        <v>10</v>
      </c>
      <c r="C429" s="269">
        <v>0</v>
      </c>
      <c r="D429" s="269">
        <v>0</v>
      </c>
      <c r="E429" s="269">
        <v>0</v>
      </c>
      <c r="F429" s="269">
        <v>0</v>
      </c>
      <c r="G429" s="269">
        <v>0</v>
      </c>
      <c r="H429" s="269">
        <v>0</v>
      </c>
      <c r="I429" s="271">
        <f t="shared" si="111"/>
        <v>3</v>
      </c>
      <c r="O429" s="269">
        <f t="shared" si="108"/>
        <v>0</v>
      </c>
      <c r="W429" s="269" t="str">
        <f t="shared" si="100"/>
        <v/>
      </c>
      <c r="X429" s="269" t="str">
        <f t="shared" si="101"/>
        <v/>
      </c>
      <c r="Y429" s="269" t="str">
        <f t="shared" si="102"/>
        <v/>
      </c>
    </row>
    <row r="430" spans="1:25" x14ac:dyDescent="0.45">
      <c r="B430" s="271"/>
      <c r="I430" s="271"/>
      <c r="O430" s="269">
        <f t="shared" si="108"/>
        <v>0</v>
      </c>
      <c r="W430" s="269" t="str">
        <f t="shared" si="100"/>
        <v/>
      </c>
      <c r="X430" s="269" t="str">
        <f t="shared" si="101"/>
        <v/>
      </c>
      <c r="Y430" s="269" t="str">
        <f t="shared" si="102"/>
        <v/>
      </c>
    </row>
    <row r="431" spans="1:25" x14ac:dyDescent="0.45">
      <c r="A431" s="269">
        <f>A418+1</f>
        <v>28</v>
      </c>
      <c r="B431" s="271"/>
      <c r="C431" s="274" t="s">
        <v>2142</v>
      </c>
      <c r="I431" s="271"/>
      <c r="J431" s="269" t="s">
        <v>114</v>
      </c>
      <c r="K431" s="269" t="s">
        <v>115</v>
      </c>
      <c r="L431" s="269" t="s">
        <v>93</v>
      </c>
      <c r="M431" s="269" t="s">
        <v>94</v>
      </c>
      <c r="W431" s="269" t="str">
        <f t="shared" si="100"/>
        <v/>
      </c>
      <c r="X431" s="269" t="str">
        <f t="shared" si="101"/>
        <v/>
      </c>
      <c r="Y431" s="269" t="str">
        <f t="shared" si="102"/>
        <v/>
      </c>
    </row>
    <row r="432" spans="1:25" x14ac:dyDescent="0.45">
      <c r="B432" s="271">
        <v>1</v>
      </c>
      <c r="C432" s="269">
        <v>0</v>
      </c>
      <c r="D432" s="269">
        <v>0</v>
      </c>
      <c r="E432" s="269">
        <v>0</v>
      </c>
      <c r="F432" s="269">
        <v>0</v>
      </c>
      <c r="G432" s="269">
        <v>0</v>
      </c>
      <c r="H432" s="269">
        <v>0</v>
      </c>
      <c r="I432" s="271">
        <f t="shared" ref="I432" si="112">IF(E432="Full paper",1,IF(E432="Extended Abstract",2,3))</f>
        <v>3</v>
      </c>
      <c r="O432" s="269">
        <f t="shared" si="108"/>
        <v>0</v>
      </c>
      <c r="W432" s="269" t="str">
        <f t="shared" si="100"/>
        <v/>
      </c>
      <c r="X432" s="269" t="str">
        <f t="shared" si="101"/>
        <v/>
      </c>
      <c r="Y432" s="269" t="str">
        <f t="shared" si="102"/>
        <v/>
      </c>
    </row>
    <row r="433" spans="2:25" x14ac:dyDescent="0.45">
      <c r="B433" s="271">
        <f t="shared" ref="B433:B436" si="113">B432+1</f>
        <v>2</v>
      </c>
      <c r="C433" s="269">
        <v>0</v>
      </c>
      <c r="D433" s="269">
        <v>0</v>
      </c>
      <c r="E433" s="269">
        <v>0</v>
      </c>
      <c r="F433" s="269">
        <v>0</v>
      </c>
      <c r="G433" s="269">
        <v>0</v>
      </c>
      <c r="H433" s="269">
        <v>0</v>
      </c>
      <c r="I433" s="271">
        <f t="shared" ref="I433:I437" si="114">IF(E433="Full paper",1,IF(E433="Extended Abstract",2,3))</f>
        <v>3</v>
      </c>
      <c r="O433" s="269">
        <f t="shared" si="108"/>
        <v>0</v>
      </c>
      <c r="W433" s="269" t="str">
        <f t="shared" si="100"/>
        <v/>
      </c>
      <c r="X433" s="269" t="str">
        <f t="shared" si="101"/>
        <v/>
      </c>
      <c r="Y433" s="269" t="str">
        <f t="shared" si="102"/>
        <v/>
      </c>
    </row>
    <row r="434" spans="2:25" x14ac:dyDescent="0.45">
      <c r="B434" s="271">
        <f t="shared" si="113"/>
        <v>3</v>
      </c>
      <c r="C434" s="269">
        <v>0</v>
      </c>
      <c r="D434" s="269">
        <v>0</v>
      </c>
      <c r="E434" s="269">
        <v>0</v>
      </c>
      <c r="F434" s="269">
        <v>0</v>
      </c>
      <c r="G434" s="269">
        <v>0</v>
      </c>
      <c r="H434" s="269">
        <v>0</v>
      </c>
      <c r="I434" s="271">
        <f t="shared" si="114"/>
        <v>3</v>
      </c>
      <c r="O434" s="269">
        <f t="shared" si="108"/>
        <v>0</v>
      </c>
      <c r="W434" s="269" t="str">
        <f t="shared" si="100"/>
        <v/>
      </c>
      <c r="X434" s="269" t="str">
        <f t="shared" si="101"/>
        <v/>
      </c>
      <c r="Y434" s="269" t="str">
        <f t="shared" si="102"/>
        <v/>
      </c>
    </row>
    <row r="435" spans="2:25" x14ac:dyDescent="0.45">
      <c r="B435" s="271">
        <f t="shared" si="113"/>
        <v>4</v>
      </c>
      <c r="C435" s="269">
        <v>0</v>
      </c>
      <c r="D435" s="269">
        <v>0</v>
      </c>
      <c r="E435" s="269">
        <v>0</v>
      </c>
      <c r="F435" s="269">
        <v>0</v>
      </c>
      <c r="G435" s="269">
        <v>0</v>
      </c>
      <c r="H435" s="269">
        <v>0</v>
      </c>
      <c r="I435" s="271">
        <f t="shared" si="114"/>
        <v>3</v>
      </c>
      <c r="O435" s="269">
        <f t="shared" si="108"/>
        <v>0</v>
      </c>
      <c r="W435" s="269" t="str">
        <f t="shared" si="100"/>
        <v/>
      </c>
      <c r="X435" s="269" t="str">
        <f t="shared" si="101"/>
        <v/>
      </c>
      <c r="Y435" s="269" t="str">
        <f t="shared" si="102"/>
        <v/>
      </c>
    </row>
    <row r="436" spans="2:25" x14ac:dyDescent="0.45">
      <c r="B436" s="271">
        <f t="shared" si="113"/>
        <v>5</v>
      </c>
      <c r="C436" s="269">
        <v>0</v>
      </c>
      <c r="D436" s="269">
        <v>0</v>
      </c>
      <c r="E436" s="269">
        <v>0</v>
      </c>
      <c r="F436" s="269">
        <v>0</v>
      </c>
      <c r="G436" s="269">
        <v>0</v>
      </c>
      <c r="H436" s="269">
        <v>0</v>
      </c>
      <c r="I436" s="271">
        <f t="shared" si="114"/>
        <v>3</v>
      </c>
      <c r="O436" s="269">
        <f t="shared" si="108"/>
        <v>0</v>
      </c>
      <c r="W436" s="269" t="str">
        <f t="shared" si="100"/>
        <v/>
      </c>
      <c r="X436" s="269" t="str">
        <f t="shared" si="101"/>
        <v/>
      </c>
      <c r="Y436" s="269" t="str">
        <f t="shared" si="102"/>
        <v/>
      </c>
    </row>
    <row r="437" spans="2:25" x14ac:dyDescent="0.45">
      <c r="B437" s="271"/>
      <c r="I437" s="271">
        <f t="shared" si="114"/>
        <v>3</v>
      </c>
      <c r="O437" s="269">
        <f t="shared" si="108"/>
        <v>0</v>
      </c>
      <c r="W437" s="269" t="str">
        <f t="shared" si="100"/>
        <v/>
      </c>
      <c r="X437" s="269" t="str">
        <f t="shared" si="101"/>
        <v/>
      </c>
      <c r="Y437" s="269" t="str">
        <f t="shared" si="102"/>
        <v/>
      </c>
    </row>
    <row r="438" spans="2:25" x14ac:dyDescent="0.45">
      <c r="B438" s="271"/>
      <c r="C438" s="269" t="s">
        <v>2150</v>
      </c>
      <c r="I438" s="271"/>
      <c r="W438" s="269" t="str">
        <f t="shared" si="100"/>
        <v/>
      </c>
      <c r="X438" s="269" t="str">
        <f t="shared" si="101"/>
        <v/>
      </c>
      <c r="Y438" s="269" t="str">
        <f t="shared" si="102"/>
        <v/>
      </c>
    </row>
    <row r="439" spans="2:25" x14ac:dyDescent="0.45">
      <c r="B439" s="271"/>
      <c r="C439" s="269" t="s">
        <v>2132</v>
      </c>
      <c r="D439" s="269" t="s">
        <v>929</v>
      </c>
      <c r="E439" s="269" t="s">
        <v>185</v>
      </c>
      <c r="F439" s="269" t="s">
        <v>941</v>
      </c>
      <c r="G439" s="269">
        <v>0</v>
      </c>
      <c r="H439" s="269" t="s">
        <v>941</v>
      </c>
      <c r="I439" s="271"/>
      <c r="W439" s="269" t="str">
        <f t="shared" si="100"/>
        <v/>
      </c>
      <c r="X439" s="269" t="str">
        <f t="shared" si="101"/>
        <v/>
      </c>
      <c r="Y439" s="269" t="str">
        <f t="shared" si="102"/>
        <v/>
      </c>
    </row>
    <row r="440" spans="2:25" x14ac:dyDescent="0.45">
      <c r="B440" s="271"/>
      <c r="C440" s="269" t="s">
        <v>2133</v>
      </c>
      <c r="D440" s="269" t="s">
        <v>934</v>
      </c>
      <c r="E440" s="269" t="s">
        <v>185</v>
      </c>
      <c r="F440" s="269" t="s">
        <v>943</v>
      </c>
      <c r="G440" s="269">
        <v>0</v>
      </c>
      <c r="H440" s="269" t="s">
        <v>943</v>
      </c>
      <c r="I440" s="271"/>
      <c r="W440" s="269" t="str">
        <f t="shared" si="100"/>
        <v/>
      </c>
      <c r="X440" s="269" t="str">
        <f t="shared" si="101"/>
        <v/>
      </c>
      <c r="Y440" s="269" t="str">
        <f t="shared" si="102"/>
        <v/>
      </c>
    </row>
    <row r="441" spans="2:25" x14ac:dyDescent="0.45">
      <c r="B441" s="271"/>
      <c r="C441" s="269" t="s">
        <v>2134</v>
      </c>
      <c r="D441" s="269" t="s">
        <v>927</v>
      </c>
      <c r="E441" s="269" t="s">
        <v>184</v>
      </c>
      <c r="F441" s="269" t="s">
        <v>940</v>
      </c>
      <c r="G441" s="269" t="s">
        <v>1827</v>
      </c>
      <c r="H441" s="269" t="s">
        <v>940</v>
      </c>
      <c r="I441" s="271"/>
      <c r="W441" s="269" t="str">
        <f t="shared" si="100"/>
        <v/>
      </c>
      <c r="X441" s="269" t="str">
        <f t="shared" si="101"/>
        <v/>
      </c>
      <c r="Y441" s="269" t="str">
        <f t="shared" si="102"/>
        <v/>
      </c>
    </row>
    <row r="442" spans="2:25" x14ac:dyDescent="0.45">
      <c r="B442" s="271"/>
      <c r="C442" s="269" t="s">
        <v>2135</v>
      </c>
      <c r="D442" s="269" t="s">
        <v>928</v>
      </c>
      <c r="E442" s="269" t="s">
        <v>184</v>
      </c>
      <c r="F442" s="269" t="s">
        <v>540</v>
      </c>
      <c r="G442" s="269" t="s">
        <v>1827</v>
      </c>
      <c r="H442" s="269" t="s">
        <v>540</v>
      </c>
      <c r="I442" s="271"/>
      <c r="W442" s="269" t="str">
        <f t="shared" si="100"/>
        <v/>
      </c>
      <c r="X442" s="269" t="str">
        <f t="shared" si="101"/>
        <v/>
      </c>
      <c r="Y442" s="269" t="str">
        <f t="shared" si="102"/>
        <v/>
      </c>
    </row>
    <row r="443" spans="2:25" x14ac:dyDescent="0.45">
      <c r="B443" s="271"/>
      <c r="C443" s="269" t="s">
        <v>2136</v>
      </c>
      <c r="D443" s="269" t="s">
        <v>869</v>
      </c>
      <c r="E443" s="269" t="s">
        <v>184</v>
      </c>
      <c r="F443" s="269" t="s">
        <v>888</v>
      </c>
      <c r="G443" s="269">
        <v>0</v>
      </c>
      <c r="H443" s="269" t="s">
        <v>888</v>
      </c>
      <c r="I443" s="271">
        <f t="shared" ref="I443:I446" si="115">IF(E443="Full paper",1,IF(E443="Extended Abstract",2,3))</f>
        <v>3</v>
      </c>
      <c r="W443" s="269" t="str">
        <f t="shared" si="100"/>
        <v/>
      </c>
      <c r="X443" s="269" t="str">
        <f t="shared" si="101"/>
        <v/>
      </c>
      <c r="Y443" s="269" t="str">
        <f t="shared" si="102"/>
        <v/>
      </c>
    </row>
    <row r="444" spans="2:25" x14ac:dyDescent="0.45">
      <c r="B444" s="271"/>
      <c r="C444" s="269" t="s">
        <v>2137</v>
      </c>
      <c r="D444" s="269" t="s">
        <v>870</v>
      </c>
      <c r="E444" s="269" t="s">
        <v>184</v>
      </c>
      <c r="F444" s="269" t="s">
        <v>889</v>
      </c>
      <c r="G444" s="269" t="s">
        <v>1827</v>
      </c>
      <c r="H444" s="269" t="s">
        <v>889</v>
      </c>
      <c r="I444" s="271">
        <f t="shared" si="115"/>
        <v>3</v>
      </c>
      <c r="W444" s="269" t="str">
        <f t="shared" si="100"/>
        <v/>
      </c>
      <c r="X444" s="269" t="str">
        <f t="shared" si="101"/>
        <v/>
      </c>
      <c r="Y444" s="269" t="str">
        <f t="shared" si="102"/>
        <v/>
      </c>
    </row>
    <row r="445" spans="2:25" x14ac:dyDescent="0.45">
      <c r="B445" s="271"/>
      <c r="C445" s="269" t="s">
        <v>2138</v>
      </c>
      <c r="D445" s="269" t="s">
        <v>873</v>
      </c>
      <c r="E445" s="269" t="s">
        <v>184</v>
      </c>
      <c r="F445" s="269" t="s">
        <v>891</v>
      </c>
      <c r="G445" s="269" t="s">
        <v>1827</v>
      </c>
      <c r="H445" s="269" t="s">
        <v>891</v>
      </c>
      <c r="I445" s="271">
        <f t="shared" si="115"/>
        <v>3</v>
      </c>
      <c r="W445" s="269" t="str">
        <f t="shared" si="100"/>
        <v/>
      </c>
      <c r="X445" s="269" t="str">
        <f t="shared" si="101"/>
        <v/>
      </c>
      <c r="Y445" s="269" t="str">
        <f t="shared" si="102"/>
        <v/>
      </c>
    </row>
    <row r="446" spans="2:25" x14ac:dyDescent="0.45">
      <c r="B446" s="271"/>
      <c r="C446" s="269" t="s">
        <v>2139</v>
      </c>
      <c r="D446" s="269" t="s">
        <v>860</v>
      </c>
      <c r="E446" s="269" t="s">
        <v>184</v>
      </c>
      <c r="F446" s="269" t="s">
        <v>884</v>
      </c>
      <c r="G446" s="269" t="s">
        <v>1827</v>
      </c>
      <c r="H446" s="269" t="s">
        <v>884</v>
      </c>
      <c r="I446" s="271">
        <f t="shared" si="115"/>
        <v>3</v>
      </c>
      <c r="W446" s="269" t="str">
        <f t="shared" si="100"/>
        <v/>
      </c>
      <c r="X446" s="269" t="str">
        <f t="shared" si="101"/>
        <v/>
      </c>
      <c r="Y446" s="269" t="str">
        <f t="shared" si="102"/>
        <v/>
      </c>
    </row>
    <row r="447" spans="2:25" x14ac:dyDescent="0.45">
      <c r="B447" s="271"/>
      <c r="C447" s="269" t="s">
        <v>2140</v>
      </c>
      <c r="D447" s="269" t="s">
        <v>909</v>
      </c>
      <c r="E447" s="269" t="s">
        <v>185</v>
      </c>
      <c r="F447" s="269" t="s">
        <v>918</v>
      </c>
      <c r="G447" s="269" t="s">
        <v>1827</v>
      </c>
      <c r="H447" s="269" t="s">
        <v>918</v>
      </c>
      <c r="I447" s="271"/>
      <c r="W447" s="269" t="str">
        <f t="shared" si="100"/>
        <v/>
      </c>
      <c r="X447" s="269" t="str">
        <f t="shared" si="101"/>
        <v/>
      </c>
      <c r="Y447" s="269" t="str">
        <f t="shared" si="102"/>
        <v/>
      </c>
    </row>
    <row r="448" spans="2:25" x14ac:dyDescent="0.45">
      <c r="B448" s="271"/>
      <c r="C448" s="269" t="s">
        <v>907</v>
      </c>
      <c r="D448" s="269" t="s">
        <v>908</v>
      </c>
      <c r="E448" s="269" t="s">
        <v>184</v>
      </c>
      <c r="F448" s="269" t="s">
        <v>917</v>
      </c>
      <c r="G448" s="269" t="s">
        <v>1827</v>
      </c>
      <c r="H448" s="269" t="s">
        <v>917</v>
      </c>
      <c r="I448" s="271">
        <f t="shared" ref="I448:I453" si="116">IF(E448="Full paper",1,IF(E448="Extended Abstract",2,3))</f>
        <v>3</v>
      </c>
      <c r="W448" s="269" t="str">
        <f t="shared" si="100"/>
        <v/>
      </c>
      <c r="X448" s="269" t="str">
        <f t="shared" si="101"/>
        <v/>
      </c>
      <c r="Y448" s="269" t="str">
        <f t="shared" si="102"/>
        <v/>
      </c>
    </row>
    <row r="449" spans="1:25" x14ac:dyDescent="0.45">
      <c r="B449" s="271"/>
      <c r="C449" s="269" t="s">
        <v>910</v>
      </c>
      <c r="D449" s="269" t="s">
        <v>911</v>
      </c>
      <c r="E449" s="269" t="s">
        <v>184</v>
      </c>
      <c r="F449" s="269" t="s">
        <v>919</v>
      </c>
      <c r="G449" s="269">
        <v>0</v>
      </c>
      <c r="H449" s="269" t="s">
        <v>919</v>
      </c>
      <c r="I449" s="271">
        <f t="shared" si="116"/>
        <v>3</v>
      </c>
      <c r="W449" s="269" t="str">
        <f t="shared" si="100"/>
        <v/>
      </c>
      <c r="X449" s="269" t="str">
        <f t="shared" si="101"/>
        <v/>
      </c>
      <c r="Y449" s="269" t="str">
        <f t="shared" si="102"/>
        <v/>
      </c>
    </row>
    <row r="450" spans="1:25" x14ac:dyDescent="0.45">
      <c r="B450" s="271"/>
      <c r="C450" s="269" t="s">
        <v>912</v>
      </c>
      <c r="D450" s="269" t="s">
        <v>913</v>
      </c>
      <c r="E450" s="269" t="s">
        <v>184</v>
      </c>
      <c r="F450" s="269" t="s">
        <v>920</v>
      </c>
      <c r="G450" s="269">
        <v>0</v>
      </c>
      <c r="H450" s="269" t="s">
        <v>920</v>
      </c>
      <c r="I450" s="271">
        <f t="shared" si="116"/>
        <v>3</v>
      </c>
      <c r="W450" s="269" t="str">
        <f t="shared" si="100"/>
        <v/>
      </c>
      <c r="X450" s="269" t="str">
        <f t="shared" si="101"/>
        <v/>
      </c>
      <c r="Y450" s="269" t="str">
        <f t="shared" si="102"/>
        <v/>
      </c>
    </row>
    <row r="451" spans="1:25" x14ac:dyDescent="0.45">
      <c r="B451" s="271"/>
      <c r="C451" s="269" t="s">
        <v>861</v>
      </c>
      <c r="D451" s="269" t="s">
        <v>862</v>
      </c>
      <c r="E451" s="269" t="s">
        <v>184</v>
      </c>
      <c r="F451" s="269" t="s">
        <v>885</v>
      </c>
      <c r="G451" s="269" t="s">
        <v>1827</v>
      </c>
      <c r="H451" s="269" t="s">
        <v>885</v>
      </c>
      <c r="I451" s="271">
        <f t="shared" si="116"/>
        <v>3</v>
      </c>
      <c r="W451" s="269" t="str">
        <f t="shared" si="100"/>
        <v/>
      </c>
      <c r="X451" s="269" t="str">
        <f t="shared" si="101"/>
        <v/>
      </c>
      <c r="Y451" s="269" t="str">
        <f t="shared" si="102"/>
        <v/>
      </c>
    </row>
    <row r="452" spans="1:25" x14ac:dyDescent="0.45">
      <c r="B452" s="271"/>
      <c r="C452" s="269" t="s">
        <v>863</v>
      </c>
      <c r="D452" s="269" t="s">
        <v>864</v>
      </c>
      <c r="E452" s="269" t="s">
        <v>184</v>
      </c>
      <c r="F452" s="269" t="s">
        <v>886</v>
      </c>
      <c r="G452" s="269">
        <v>0</v>
      </c>
      <c r="H452" s="269" t="s">
        <v>886</v>
      </c>
      <c r="I452" s="271">
        <f t="shared" si="116"/>
        <v>3</v>
      </c>
      <c r="W452" s="269" t="str">
        <f t="shared" si="100"/>
        <v/>
      </c>
      <c r="X452" s="269" t="str">
        <f t="shared" si="101"/>
        <v/>
      </c>
      <c r="Y452" s="269" t="str">
        <f t="shared" si="102"/>
        <v/>
      </c>
    </row>
    <row r="453" spans="1:25" x14ac:dyDescent="0.45">
      <c r="B453" s="271"/>
      <c r="C453" s="269" t="s">
        <v>930</v>
      </c>
      <c r="D453" s="269" t="s">
        <v>931</v>
      </c>
      <c r="E453" s="269" t="s">
        <v>184</v>
      </c>
      <c r="F453" s="269" t="s">
        <v>942</v>
      </c>
      <c r="G453" s="269" t="s">
        <v>1827</v>
      </c>
      <c r="H453" s="269" t="s">
        <v>942</v>
      </c>
      <c r="I453" s="271">
        <f t="shared" si="116"/>
        <v>3</v>
      </c>
      <c r="W453" s="269" t="str">
        <f t="shared" si="100"/>
        <v/>
      </c>
      <c r="X453" s="269" t="str">
        <f t="shared" si="101"/>
        <v/>
      </c>
      <c r="Y453" s="269" t="str">
        <f t="shared" si="102"/>
        <v/>
      </c>
    </row>
    <row r="454" spans="1:25" x14ac:dyDescent="0.45">
      <c r="A454" s="269">
        <f>A431+1</f>
        <v>29</v>
      </c>
      <c r="B454" s="271"/>
      <c r="C454" s="269" t="s">
        <v>244</v>
      </c>
      <c r="I454" s="271"/>
      <c r="J454" s="269" t="s">
        <v>150</v>
      </c>
      <c r="K454" s="269" t="s">
        <v>151</v>
      </c>
      <c r="L454" s="269" t="s">
        <v>1682</v>
      </c>
      <c r="W454" s="269" t="str">
        <f t="shared" si="100"/>
        <v/>
      </c>
      <c r="X454" s="269" t="str">
        <f t="shared" si="101"/>
        <v/>
      </c>
      <c r="Y454" s="269" t="str">
        <f t="shared" si="102"/>
        <v/>
      </c>
    </row>
    <row r="455" spans="1:25" x14ac:dyDescent="0.45">
      <c r="B455" s="271">
        <v>1</v>
      </c>
      <c r="C455" s="269" t="s">
        <v>945</v>
      </c>
      <c r="D455" s="269" t="s">
        <v>946</v>
      </c>
      <c r="E455" s="269" t="s">
        <v>185</v>
      </c>
      <c r="F455" s="269" t="s">
        <v>1742</v>
      </c>
      <c r="G455" s="269" t="s">
        <v>1970</v>
      </c>
      <c r="H455" s="269" t="s">
        <v>1742</v>
      </c>
      <c r="I455" s="271">
        <f t="shared" si="109"/>
        <v>1</v>
      </c>
      <c r="O455" s="269">
        <f t="shared" ref="O455:O466" si="117">IF(G455="Not Registered",0,IF(G455=0,0,1))</f>
        <v>1</v>
      </c>
      <c r="W455" s="269">
        <f t="shared" si="100"/>
        <v>1</v>
      </c>
      <c r="X455" s="269">
        <f t="shared" si="101"/>
        <v>0</v>
      </c>
      <c r="Y455" s="269">
        <f t="shared" si="102"/>
        <v>0</v>
      </c>
    </row>
    <row r="456" spans="1:25" x14ac:dyDescent="0.45">
      <c r="B456" s="271">
        <f t="shared" ref="B456:B465" si="118">B455+1</f>
        <v>2</v>
      </c>
      <c r="C456" s="269" t="s">
        <v>947</v>
      </c>
      <c r="D456" s="269" t="s">
        <v>948</v>
      </c>
      <c r="E456" s="269" t="s">
        <v>185</v>
      </c>
      <c r="F456" s="269" t="s">
        <v>961</v>
      </c>
      <c r="G456" s="269" t="s">
        <v>1971</v>
      </c>
      <c r="H456" s="269" t="s">
        <v>961</v>
      </c>
      <c r="I456" s="271">
        <f t="shared" ref="I456:I458" si="119">IF(E456="Full paper",1,IF(E456="Extended Abstract",2,3))</f>
        <v>1</v>
      </c>
      <c r="O456" s="269">
        <f t="shared" si="117"/>
        <v>1</v>
      </c>
      <c r="W456" s="269">
        <f t="shared" si="100"/>
        <v>1</v>
      </c>
      <c r="X456" s="269">
        <f t="shared" si="101"/>
        <v>0</v>
      </c>
      <c r="Y456" s="269">
        <f t="shared" si="102"/>
        <v>0</v>
      </c>
    </row>
    <row r="457" spans="1:25" x14ac:dyDescent="0.45">
      <c r="B457" s="271">
        <f t="shared" si="118"/>
        <v>3</v>
      </c>
      <c r="C457" s="269" t="s">
        <v>1259</v>
      </c>
      <c r="D457" s="269" t="s">
        <v>1260</v>
      </c>
      <c r="E457" s="269" t="s">
        <v>185</v>
      </c>
      <c r="F457" s="269" t="s">
        <v>1682</v>
      </c>
      <c r="G457" s="269" t="s">
        <v>1972</v>
      </c>
      <c r="H457" s="269" t="s">
        <v>480</v>
      </c>
      <c r="I457" s="271">
        <f t="shared" si="119"/>
        <v>1</v>
      </c>
      <c r="O457" s="269">
        <f t="shared" si="117"/>
        <v>1</v>
      </c>
      <c r="W457" s="269">
        <f t="shared" si="100"/>
        <v>1</v>
      </c>
      <c r="X457" s="269">
        <f t="shared" si="101"/>
        <v>0</v>
      </c>
      <c r="Y457" s="269">
        <f t="shared" si="102"/>
        <v>0</v>
      </c>
    </row>
    <row r="458" spans="1:25" x14ac:dyDescent="0.45">
      <c r="B458" s="271">
        <f t="shared" si="118"/>
        <v>4</v>
      </c>
      <c r="C458" s="269" t="s">
        <v>464</v>
      </c>
      <c r="D458" s="269" t="s">
        <v>465</v>
      </c>
      <c r="E458" s="269" t="s">
        <v>185</v>
      </c>
      <c r="F458" s="269" t="s">
        <v>480</v>
      </c>
      <c r="G458" s="269" t="s">
        <v>1973</v>
      </c>
      <c r="H458" s="269" t="s">
        <v>480</v>
      </c>
      <c r="I458" s="271">
        <f t="shared" si="119"/>
        <v>1</v>
      </c>
      <c r="O458" s="269">
        <f t="shared" si="117"/>
        <v>1</v>
      </c>
      <c r="W458" s="269">
        <f t="shared" si="100"/>
        <v>1</v>
      </c>
      <c r="X458" s="269">
        <f t="shared" si="101"/>
        <v>0</v>
      </c>
      <c r="Y458" s="269">
        <f t="shared" si="102"/>
        <v>0</v>
      </c>
    </row>
    <row r="459" spans="1:25" x14ac:dyDescent="0.45">
      <c r="B459" s="271">
        <f t="shared" si="118"/>
        <v>5</v>
      </c>
      <c r="C459" s="269" t="s">
        <v>949</v>
      </c>
      <c r="D459" s="269" t="s">
        <v>950</v>
      </c>
      <c r="E459" s="269" t="s">
        <v>184</v>
      </c>
      <c r="F459" s="269" t="s">
        <v>962</v>
      </c>
      <c r="G459" s="269" t="s">
        <v>1974</v>
      </c>
      <c r="H459" s="269" t="s">
        <v>962</v>
      </c>
      <c r="I459" s="271">
        <f>IF(E459="Full paper",1,IF(E459="Extended Abstract",2,3))</f>
        <v>3</v>
      </c>
      <c r="O459" s="269">
        <f t="shared" si="117"/>
        <v>1</v>
      </c>
      <c r="P459" s="271"/>
      <c r="W459" s="269">
        <f t="shared" si="100"/>
        <v>0</v>
      </c>
      <c r="X459" s="269">
        <f t="shared" si="101"/>
        <v>0</v>
      </c>
      <c r="Y459" s="269">
        <f t="shared" si="102"/>
        <v>1</v>
      </c>
    </row>
    <row r="460" spans="1:25" x14ac:dyDescent="0.45">
      <c r="B460" s="271"/>
      <c r="I460" s="271">
        <f t="shared" ref="I460" si="120">IF(E460="Full paper",1,IF(E460="Extended Abstract",2,3))</f>
        <v>3</v>
      </c>
      <c r="O460" s="269">
        <f t="shared" si="117"/>
        <v>0</v>
      </c>
      <c r="W460" s="269" t="str">
        <f t="shared" si="100"/>
        <v/>
      </c>
      <c r="X460" s="269" t="str">
        <f t="shared" si="101"/>
        <v/>
      </c>
      <c r="Y460" s="269" t="str">
        <f t="shared" si="102"/>
        <v/>
      </c>
    </row>
    <row r="461" spans="1:25" x14ac:dyDescent="0.45">
      <c r="B461" s="271">
        <f>B459+1</f>
        <v>6</v>
      </c>
      <c r="C461" s="269">
        <v>0</v>
      </c>
      <c r="D461" s="269">
        <v>0</v>
      </c>
      <c r="E461" s="269">
        <v>0</v>
      </c>
      <c r="F461" s="269">
        <v>0</v>
      </c>
      <c r="G461" s="269">
        <v>0</v>
      </c>
      <c r="H461" s="269">
        <v>0</v>
      </c>
      <c r="I461" s="271">
        <f t="shared" ref="I461:I466" si="121">IF(E461="Full paper",1,IF(E461="Extended Abstract",2,3))</f>
        <v>3</v>
      </c>
      <c r="O461" s="269">
        <f t="shared" si="117"/>
        <v>0</v>
      </c>
      <c r="W461" s="269" t="str">
        <f t="shared" si="100"/>
        <v/>
      </c>
      <c r="X461" s="269" t="str">
        <f t="shared" si="101"/>
        <v/>
      </c>
      <c r="Y461" s="269" t="str">
        <f t="shared" si="102"/>
        <v/>
      </c>
    </row>
    <row r="462" spans="1:25" x14ac:dyDescent="0.45">
      <c r="B462" s="271">
        <f t="shared" si="118"/>
        <v>7</v>
      </c>
      <c r="C462" s="269">
        <v>0</v>
      </c>
      <c r="D462" s="269">
        <v>0</v>
      </c>
      <c r="E462" s="269">
        <v>0</v>
      </c>
      <c r="F462" s="269">
        <v>0</v>
      </c>
      <c r="G462" s="269">
        <v>0</v>
      </c>
      <c r="H462" s="269">
        <v>0</v>
      </c>
      <c r="I462" s="271">
        <f t="shared" si="121"/>
        <v>3</v>
      </c>
      <c r="O462" s="269">
        <f t="shared" si="117"/>
        <v>0</v>
      </c>
      <c r="W462" s="269" t="str">
        <f t="shared" si="100"/>
        <v/>
      </c>
      <c r="X462" s="269" t="str">
        <f t="shared" si="101"/>
        <v/>
      </c>
      <c r="Y462" s="269" t="str">
        <f t="shared" si="102"/>
        <v/>
      </c>
    </row>
    <row r="463" spans="1:25" x14ac:dyDescent="0.45">
      <c r="B463" s="271">
        <f t="shared" si="118"/>
        <v>8</v>
      </c>
      <c r="C463" s="269">
        <v>0</v>
      </c>
      <c r="D463" s="269">
        <v>0</v>
      </c>
      <c r="E463" s="269">
        <v>0</v>
      </c>
      <c r="F463" s="269">
        <v>0</v>
      </c>
      <c r="G463" s="269">
        <v>0</v>
      </c>
      <c r="H463" s="269">
        <v>0</v>
      </c>
      <c r="I463" s="271">
        <f t="shared" si="121"/>
        <v>3</v>
      </c>
      <c r="O463" s="269">
        <f t="shared" si="117"/>
        <v>0</v>
      </c>
      <c r="W463" s="269" t="str">
        <f t="shared" si="100"/>
        <v/>
      </c>
      <c r="X463" s="269" t="str">
        <f t="shared" si="101"/>
        <v/>
      </c>
      <c r="Y463" s="269" t="str">
        <f t="shared" si="102"/>
        <v/>
      </c>
    </row>
    <row r="464" spans="1:25" x14ac:dyDescent="0.45">
      <c r="B464" s="271">
        <f t="shared" si="118"/>
        <v>9</v>
      </c>
      <c r="C464" s="269">
        <v>0</v>
      </c>
      <c r="D464" s="269">
        <v>0</v>
      </c>
      <c r="E464" s="269">
        <v>0</v>
      </c>
      <c r="F464" s="269">
        <v>0</v>
      </c>
      <c r="G464" s="269">
        <v>0</v>
      </c>
      <c r="H464" s="269">
        <v>0</v>
      </c>
      <c r="I464" s="271">
        <f t="shared" si="121"/>
        <v>3</v>
      </c>
      <c r="O464" s="269">
        <f t="shared" si="117"/>
        <v>0</v>
      </c>
      <c r="W464" s="269" t="str">
        <f t="shared" si="100"/>
        <v/>
      </c>
      <c r="X464" s="269" t="str">
        <f t="shared" si="101"/>
        <v/>
      </c>
      <c r="Y464" s="269" t="str">
        <f t="shared" si="102"/>
        <v/>
      </c>
    </row>
    <row r="465" spans="1:25" x14ac:dyDescent="0.45">
      <c r="B465" s="271">
        <f t="shared" si="118"/>
        <v>10</v>
      </c>
      <c r="C465" s="269">
        <v>0</v>
      </c>
      <c r="D465" s="269">
        <v>0</v>
      </c>
      <c r="E465" s="269">
        <v>0</v>
      </c>
      <c r="F465" s="269">
        <v>0</v>
      </c>
      <c r="G465" s="269">
        <v>0</v>
      </c>
      <c r="H465" s="269">
        <v>0</v>
      </c>
      <c r="I465" s="271">
        <f t="shared" si="121"/>
        <v>3</v>
      </c>
      <c r="O465" s="269">
        <f t="shared" si="117"/>
        <v>0</v>
      </c>
      <c r="W465" s="269" t="str">
        <f t="shared" ref="W465:W528" si="122">IF(O465="","",IF(O465=1,IF(I465=1,1,0),""))</f>
        <v/>
      </c>
      <c r="X465" s="269" t="str">
        <f t="shared" ref="X465:X528" si="123">IF(O465="","",IF(O465=1,IF(I465=2,1,0),""))</f>
        <v/>
      </c>
      <c r="Y465" s="269" t="str">
        <f t="shared" ref="Y465:Y528" si="124">IF(O465="","",IF(O465=1,IF(I465=3,1,0),""))</f>
        <v/>
      </c>
    </row>
    <row r="466" spans="1:25" x14ac:dyDescent="0.45">
      <c r="B466" s="271"/>
      <c r="I466" s="271">
        <f t="shared" si="121"/>
        <v>3</v>
      </c>
      <c r="O466" s="269">
        <f t="shared" si="117"/>
        <v>0</v>
      </c>
      <c r="W466" s="269" t="str">
        <f t="shared" si="122"/>
        <v/>
      </c>
      <c r="X466" s="269" t="str">
        <f t="shared" si="123"/>
        <v/>
      </c>
      <c r="Y466" s="269" t="str">
        <f t="shared" si="124"/>
        <v/>
      </c>
    </row>
    <row r="467" spans="1:25" x14ac:dyDescent="0.45">
      <c r="B467" s="271"/>
      <c r="C467" s="269" t="s">
        <v>2173</v>
      </c>
      <c r="I467" s="271"/>
      <c r="W467" s="269" t="str">
        <f t="shared" si="122"/>
        <v/>
      </c>
      <c r="X467" s="269" t="str">
        <f t="shared" si="123"/>
        <v/>
      </c>
      <c r="Y467" s="269" t="str">
        <f t="shared" si="124"/>
        <v/>
      </c>
    </row>
    <row r="468" spans="1:25" x14ac:dyDescent="0.45">
      <c r="B468" s="271"/>
      <c r="C468" s="269" t="s">
        <v>955</v>
      </c>
      <c r="D468" s="269" t="s">
        <v>956</v>
      </c>
      <c r="E468" s="269" t="s">
        <v>185</v>
      </c>
      <c r="F468" s="269" t="s">
        <v>965</v>
      </c>
      <c r="G468" s="269" t="s">
        <v>1827</v>
      </c>
      <c r="H468" s="269" t="s">
        <v>965</v>
      </c>
      <c r="I468" s="271"/>
      <c r="W468" s="269" t="str">
        <f t="shared" si="122"/>
        <v/>
      </c>
      <c r="X468" s="269" t="str">
        <f t="shared" si="123"/>
        <v/>
      </c>
      <c r="Y468" s="269" t="str">
        <f t="shared" si="124"/>
        <v/>
      </c>
    </row>
    <row r="469" spans="1:25" x14ac:dyDescent="0.45">
      <c r="B469" s="271"/>
      <c r="C469" s="269" t="s">
        <v>953</v>
      </c>
      <c r="D469" s="269" t="s">
        <v>954</v>
      </c>
      <c r="E469" s="269" t="s">
        <v>212</v>
      </c>
      <c r="F469" s="269" t="s">
        <v>964</v>
      </c>
      <c r="G469" s="269" t="s">
        <v>1827</v>
      </c>
      <c r="H469" s="269" t="s">
        <v>964</v>
      </c>
      <c r="I469" s="271"/>
      <c r="W469" s="269" t="str">
        <f t="shared" si="122"/>
        <v/>
      </c>
      <c r="X469" s="269" t="str">
        <f t="shared" si="123"/>
        <v/>
      </c>
      <c r="Y469" s="269" t="str">
        <f t="shared" si="124"/>
        <v/>
      </c>
    </row>
    <row r="470" spans="1:25" x14ac:dyDescent="0.45">
      <c r="B470" s="271"/>
      <c r="C470" s="269" t="s">
        <v>951</v>
      </c>
      <c r="D470" s="269" t="s">
        <v>952</v>
      </c>
      <c r="E470" s="269" t="s">
        <v>184</v>
      </c>
      <c r="F470" s="269" t="s">
        <v>963</v>
      </c>
      <c r="G470" s="269" t="s">
        <v>1827</v>
      </c>
      <c r="H470" s="269" t="s">
        <v>963</v>
      </c>
      <c r="I470" s="271"/>
      <c r="W470" s="269" t="str">
        <f t="shared" si="122"/>
        <v/>
      </c>
      <c r="X470" s="269" t="str">
        <f t="shared" si="123"/>
        <v/>
      </c>
      <c r="Y470" s="269" t="str">
        <f t="shared" si="124"/>
        <v/>
      </c>
    </row>
    <row r="471" spans="1:25" x14ac:dyDescent="0.45">
      <c r="B471" s="271"/>
      <c r="C471" s="269" t="s">
        <v>957</v>
      </c>
      <c r="D471" s="269" t="s">
        <v>958</v>
      </c>
      <c r="E471" s="269" t="s">
        <v>184</v>
      </c>
      <c r="F471" s="269" t="s">
        <v>966</v>
      </c>
      <c r="G471" s="269" t="s">
        <v>1827</v>
      </c>
      <c r="H471" s="269" t="s">
        <v>966</v>
      </c>
      <c r="I471" s="271"/>
      <c r="W471" s="269" t="str">
        <f t="shared" si="122"/>
        <v/>
      </c>
      <c r="X471" s="269" t="str">
        <f t="shared" si="123"/>
        <v/>
      </c>
      <c r="Y471" s="269" t="str">
        <f t="shared" si="124"/>
        <v/>
      </c>
    </row>
    <row r="472" spans="1:25" x14ac:dyDescent="0.45">
      <c r="B472" s="271"/>
      <c r="C472" s="269" t="s">
        <v>959</v>
      </c>
      <c r="D472" s="269" t="s">
        <v>960</v>
      </c>
      <c r="E472" s="269" t="s">
        <v>184</v>
      </c>
      <c r="F472" s="269" t="s">
        <v>967</v>
      </c>
      <c r="G472" s="269">
        <v>0</v>
      </c>
      <c r="H472" s="269" t="s">
        <v>967</v>
      </c>
      <c r="I472" s="271"/>
      <c r="W472" s="269" t="str">
        <f t="shared" si="122"/>
        <v/>
      </c>
      <c r="X472" s="269" t="str">
        <f t="shared" si="123"/>
        <v/>
      </c>
      <c r="Y472" s="269" t="str">
        <f t="shared" si="124"/>
        <v/>
      </c>
    </row>
    <row r="473" spans="1:25" x14ac:dyDescent="0.45">
      <c r="B473" s="271"/>
      <c r="C473" s="269" t="s">
        <v>935</v>
      </c>
      <c r="D473" s="269" t="s">
        <v>936</v>
      </c>
      <c r="E473" s="269" t="s">
        <v>184</v>
      </c>
      <c r="F473" s="269" t="s">
        <v>944</v>
      </c>
      <c r="G473" s="269" t="s">
        <v>1827</v>
      </c>
      <c r="H473" s="269" t="s">
        <v>944</v>
      </c>
      <c r="I473" s="271"/>
      <c r="W473" s="269" t="str">
        <f t="shared" si="122"/>
        <v/>
      </c>
      <c r="X473" s="269" t="str">
        <f t="shared" si="123"/>
        <v/>
      </c>
      <c r="Y473" s="269" t="str">
        <f t="shared" si="124"/>
        <v/>
      </c>
    </row>
    <row r="474" spans="1:25" x14ac:dyDescent="0.45">
      <c r="B474" s="271"/>
      <c r="I474" s="271"/>
      <c r="W474" s="269" t="str">
        <f t="shared" si="122"/>
        <v/>
      </c>
      <c r="X474" s="269" t="str">
        <f t="shared" si="123"/>
        <v/>
      </c>
      <c r="Y474" s="269" t="str">
        <f t="shared" si="124"/>
        <v/>
      </c>
    </row>
    <row r="475" spans="1:25" x14ac:dyDescent="0.45">
      <c r="A475" s="269">
        <f>A454+1</f>
        <v>30</v>
      </c>
      <c r="B475" s="271"/>
      <c r="C475" s="269" t="s">
        <v>11</v>
      </c>
      <c r="I475" s="271"/>
      <c r="J475" s="269" t="s">
        <v>122</v>
      </c>
      <c r="K475" s="269" t="s">
        <v>123</v>
      </c>
      <c r="L475" s="269" t="s">
        <v>114</v>
      </c>
      <c r="M475" s="269" t="s">
        <v>115</v>
      </c>
      <c r="W475" s="269" t="str">
        <f t="shared" si="122"/>
        <v/>
      </c>
      <c r="X475" s="269" t="str">
        <f t="shared" si="123"/>
        <v/>
      </c>
      <c r="Y475" s="269" t="str">
        <f t="shared" si="124"/>
        <v/>
      </c>
    </row>
    <row r="476" spans="1:25" x14ac:dyDescent="0.45">
      <c r="B476" s="271">
        <v>1</v>
      </c>
      <c r="C476" s="269" t="s">
        <v>968</v>
      </c>
      <c r="D476" s="269" t="s">
        <v>969</v>
      </c>
      <c r="E476" s="269" t="s">
        <v>185</v>
      </c>
      <c r="F476" s="269" t="s">
        <v>986</v>
      </c>
      <c r="G476" s="269" t="s">
        <v>1976</v>
      </c>
      <c r="H476" s="269" t="s">
        <v>986</v>
      </c>
      <c r="I476" s="271">
        <f t="shared" si="109"/>
        <v>1</v>
      </c>
      <c r="O476" s="269">
        <f t="shared" ref="O476:O494" si="125">IF(G476="Not Registered",0,IF(G476=0,0,1))</f>
        <v>1</v>
      </c>
      <c r="W476" s="269">
        <f t="shared" si="122"/>
        <v>1</v>
      </c>
      <c r="X476" s="269">
        <f t="shared" si="123"/>
        <v>0</v>
      </c>
      <c r="Y476" s="269">
        <f t="shared" si="124"/>
        <v>0</v>
      </c>
    </row>
    <row r="477" spans="1:25" x14ac:dyDescent="0.45">
      <c r="B477" s="271">
        <f t="shared" ref="B477:B486" si="126">B476+1</f>
        <v>2</v>
      </c>
      <c r="C477" s="269" t="s">
        <v>970</v>
      </c>
      <c r="D477" s="269" t="s">
        <v>971</v>
      </c>
      <c r="E477" s="269" t="s">
        <v>185</v>
      </c>
      <c r="F477" s="269" t="s">
        <v>987</v>
      </c>
      <c r="G477" s="269" t="s">
        <v>987</v>
      </c>
      <c r="H477" s="269" t="s">
        <v>987</v>
      </c>
      <c r="I477" s="271">
        <f t="shared" ref="I477:I487" si="127">IF(E477="Full paper",1,IF(E477="Extended Abstract",2,3))</f>
        <v>1</v>
      </c>
      <c r="O477" s="269">
        <f t="shared" si="125"/>
        <v>1</v>
      </c>
      <c r="W477" s="269">
        <f t="shared" si="122"/>
        <v>1</v>
      </c>
      <c r="X477" s="269">
        <f t="shared" si="123"/>
        <v>0</v>
      </c>
      <c r="Y477" s="269">
        <f t="shared" si="124"/>
        <v>0</v>
      </c>
    </row>
    <row r="478" spans="1:25" x14ac:dyDescent="0.45">
      <c r="B478" s="271">
        <f t="shared" si="126"/>
        <v>3</v>
      </c>
      <c r="C478" s="269" t="s">
        <v>974</v>
      </c>
      <c r="D478" s="269" t="s">
        <v>975</v>
      </c>
      <c r="E478" s="269" t="s">
        <v>185</v>
      </c>
      <c r="F478" s="269" t="s">
        <v>989</v>
      </c>
      <c r="G478" s="269" t="s">
        <v>1977</v>
      </c>
      <c r="H478" s="269" t="s">
        <v>989</v>
      </c>
      <c r="I478" s="271">
        <f t="shared" si="127"/>
        <v>1</v>
      </c>
      <c r="O478" s="269">
        <f t="shared" si="125"/>
        <v>1</v>
      </c>
      <c r="W478" s="269">
        <f t="shared" si="122"/>
        <v>1</v>
      </c>
      <c r="X478" s="269">
        <f t="shared" si="123"/>
        <v>0</v>
      </c>
      <c r="Y478" s="269">
        <f t="shared" si="124"/>
        <v>0</v>
      </c>
    </row>
    <row r="479" spans="1:25" x14ac:dyDescent="0.45">
      <c r="B479" s="271">
        <f t="shared" si="126"/>
        <v>4</v>
      </c>
      <c r="C479" s="269" t="s">
        <v>972</v>
      </c>
      <c r="D479" s="269" t="s">
        <v>973</v>
      </c>
      <c r="E479" s="269" t="s">
        <v>184</v>
      </c>
      <c r="F479" s="269" t="s">
        <v>988</v>
      </c>
      <c r="G479" s="269" t="s">
        <v>1978</v>
      </c>
      <c r="H479" s="269" t="s">
        <v>988</v>
      </c>
      <c r="I479" s="271">
        <f t="shared" si="127"/>
        <v>3</v>
      </c>
      <c r="N479" s="269">
        <v>1</v>
      </c>
      <c r="O479" s="269">
        <f t="shared" si="125"/>
        <v>1</v>
      </c>
      <c r="W479" s="269">
        <f t="shared" si="122"/>
        <v>0</v>
      </c>
      <c r="X479" s="269">
        <f t="shared" si="123"/>
        <v>0</v>
      </c>
      <c r="Y479" s="269">
        <f t="shared" si="124"/>
        <v>1</v>
      </c>
    </row>
    <row r="480" spans="1:25" x14ac:dyDescent="0.45">
      <c r="B480" s="271">
        <f t="shared" si="126"/>
        <v>5</v>
      </c>
      <c r="C480" s="269" t="s">
        <v>1004</v>
      </c>
      <c r="D480" s="269" t="s">
        <v>1005</v>
      </c>
      <c r="E480" s="269" t="s">
        <v>184</v>
      </c>
      <c r="F480" s="269" t="s">
        <v>1018</v>
      </c>
      <c r="G480" s="269" t="s">
        <v>1980</v>
      </c>
      <c r="H480" s="269" t="s">
        <v>1018</v>
      </c>
      <c r="I480" s="271">
        <f t="shared" si="127"/>
        <v>3</v>
      </c>
      <c r="O480" s="269">
        <f t="shared" si="125"/>
        <v>1</v>
      </c>
      <c r="W480" s="269">
        <f t="shared" si="122"/>
        <v>0</v>
      </c>
      <c r="X480" s="269">
        <f t="shared" si="123"/>
        <v>0</v>
      </c>
      <c r="Y480" s="269">
        <f t="shared" si="124"/>
        <v>1</v>
      </c>
    </row>
    <row r="481" spans="1:25" x14ac:dyDescent="0.45">
      <c r="B481" s="271"/>
      <c r="I481" s="271"/>
      <c r="O481" s="269">
        <f t="shared" si="125"/>
        <v>0</v>
      </c>
      <c r="W481" s="269" t="str">
        <f t="shared" si="122"/>
        <v/>
      </c>
      <c r="X481" s="269" t="str">
        <f t="shared" si="123"/>
        <v/>
      </c>
      <c r="Y481" s="269" t="str">
        <f t="shared" si="124"/>
        <v/>
      </c>
    </row>
    <row r="482" spans="1:25" x14ac:dyDescent="0.45">
      <c r="B482" s="271">
        <f>B480+1</f>
        <v>6</v>
      </c>
      <c r="C482" s="269">
        <v>0</v>
      </c>
      <c r="D482" s="269">
        <v>0</v>
      </c>
      <c r="E482" s="269">
        <v>0</v>
      </c>
      <c r="F482" s="269">
        <v>0</v>
      </c>
      <c r="G482" s="269">
        <v>0</v>
      </c>
      <c r="H482" s="269">
        <v>0</v>
      </c>
      <c r="I482" s="271">
        <f t="shared" si="127"/>
        <v>3</v>
      </c>
      <c r="O482" s="269">
        <f t="shared" si="125"/>
        <v>0</v>
      </c>
      <c r="W482" s="269" t="str">
        <f t="shared" si="122"/>
        <v/>
      </c>
      <c r="X482" s="269" t="str">
        <f t="shared" si="123"/>
        <v/>
      </c>
      <c r="Y482" s="269" t="str">
        <f t="shared" si="124"/>
        <v/>
      </c>
    </row>
    <row r="483" spans="1:25" x14ac:dyDescent="0.45">
      <c r="B483" s="271">
        <f t="shared" si="126"/>
        <v>7</v>
      </c>
      <c r="C483" s="269">
        <v>0</v>
      </c>
      <c r="D483" s="269">
        <v>0</v>
      </c>
      <c r="E483" s="269">
        <v>0</v>
      </c>
      <c r="F483" s="269">
        <v>0</v>
      </c>
      <c r="G483" s="269">
        <v>0</v>
      </c>
      <c r="H483" s="269">
        <v>0</v>
      </c>
      <c r="I483" s="271">
        <f t="shared" si="127"/>
        <v>3</v>
      </c>
      <c r="O483" s="269">
        <f t="shared" si="125"/>
        <v>0</v>
      </c>
      <c r="W483" s="269" t="str">
        <f t="shared" si="122"/>
        <v/>
      </c>
      <c r="X483" s="269" t="str">
        <f t="shared" si="123"/>
        <v/>
      </c>
      <c r="Y483" s="269" t="str">
        <f t="shared" si="124"/>
        <v/>
      </c>
    </row>
    <row r="484" spans="1:25" x14ac:dyDescent="0.45">
      <c r="B484" s="271">
        <f t="shared" si="126"/>
        <v>8</v>
      </c>
      <c r="C484" s="269">
        <v>0</v>
      </c>
      <c r="D484" s="269">
        <v>0</v>
      </c>
      <c r="E484" s="269">
        <v>0</v>
      </c>
      <c r="F484" s="269">
        <v>0</v>
      </c>
      <c r="G484" s="269">
        <v>0</v>
      </c>
      <c r="H484" s="269">
        <v>0</v>
      </c>
      <c r="I484" s="271">
        <f t="shared" si="127"/>
        <v>3</v>
      </c>
      <c r="O484" s="269">
        <f t="shared" si="125"/>
        <v>0</v>
      </c>
      <c r="W484" s="269" t="str">
        <f t="shared" si="122"/>
        <v/>
      </c>
      <c r="X484" s="269" t="str">
        <f t="shared" si="123"/>
        <v/>
      </c>
      <c r="Y484" s="269" t="str">
        <f t="shared" si="124"/>
        <v/>
      </c>
    </row>
    <row r="485" spans="1:25" x14ac:dyDescent="0.45">
      <c r="B485" s="271">
        <f t="shared" si="126"/>
        <v>9</v>
      </c>
      <c r="C485" s="269">
        <v>0</v>
      </c>
      <c r="D485" s="269">
        <v>0</v>
      </c>
      <c r="E485" s="269">
        <v>0</v>
      </c>
      <c r="F485" s="269">
        <v>0</v>
      </c>
      <c r="G485" s="269">
        <v>0</v>
      </c>
      <c r="H485" s="269">
        <v>0</v>
      </c>
      <c r="I485" s="271">
        <f t="shared" si="127"/>
        <v>3</v>
      </c>
      <c r="N485" s="269">
        <v>1</v>
      </c>
      <c r="O485" s="269">
        <f t="shared" si="125"/>
        <v>0</v>
      </c>
      <c r="W485" s="269" t="str">
        <f t="shared" si="122"/>
        <v/>
      </c>
      <c r="X485" s="269" t="str">
        <f t="shared" si="123"/>
        <v/>
      </c>
      <c r="Y485" s="269" t="str">
        <f t="shared" si="124"/>
        <v/>
      </c>
    </row>
    <row r="486" spans="1:25" x14ac:dyDescent="0.45">
      <c r="B486" s="271">
        <f t="shared" si="126"/>
        <v>10</v>
      </c>
      <c r="C486" s="269">
        <v>0</v>
      </c>
      <c r="D486" s="269">
        <v>0</v>
      </c>
      <c r="E486" s="269">
        <v>0</v>
      </c>
      <c r="F486" s="269">
        <v>0</v>
      </c>
      <c r="G486" s="269">
        <v>0</v>
      </c>
      <c r="H486" s="269">
        <v>0</v>
      </c>
      <c r="I486" s="271">
        <f t="shared" si="127"/>
        <v>3</v>
      </c>
      <c r="O486" s="269">
        <f t="shared" si="125"/>
        <v>0</v>
      </c>
      <c r="W486" s="269" t="str">
        <f t="shared" si="122"/>
        <v/>
      </c>
      <c r="X486" s="269" t="str">
        <f t="shared" si="123"/>
        <v/>
      </c>
      <c r="Y486" s="269" t="str">
        <f t="shared" si="124"/>
        <v/>
      </c>
    </row>
    <row r="487" spans="1:25" x14ac:dyDescent="0.45">
      <c r="B487" s="271"/>
      <c r="I487" s="271">
        <f t="shared" si="127"/>
        <v>3</v>
      </c>
      <c r="O487" s="269">
        <f t="shared" si="125"/>
        <v>0</v>
      </c>
      <c r="W487" s="269" t="str">
        <f t="shared" si="122"/>
        <v/>
      </c>
      <c r="X487" s="269" t="str">
        <f t="shared" si="123"/>
        <v/>
      </c>
      <c r="Y487" s="269" t="str">
        <f t="shared" si="124"/>
        <v/>
      </c>
    </row>
    <row r="488" spans="1:25" x14ac:dyDescent="0.45">
      <c r="A488" s="269">
        <f>A475+1</f>
        <v>31</v>
      </c>
      <c r="B488" s="271"/>
      <c r="C488" s="269" t="s">
        <v>37</v>
      </c>
      <c r="I488" s="271"/>
      <c r="J488" s="269" t="s">
        <v>112</v>
      </c>
      <c r="K488" s="269" t="s">
        <v>124</v>
      </c>
      <c r="L488" s="269" t="s">
        <v>125</v>
      </c>
      <c r="M488" s="269" t="s">
        <v>126</v>
      </c>
      <c r="W488" s="269" t="str">
        <f t="shared" si="122"/>
        <v/>
      </c>
      <c r="X488" s="269" t="str">
        <f t="shared" si="123"/>
        <v/>
      </c>
      <c r="Y488" s="269" t="str">
        <f t="shared" si="124"/>
        <v/>
      </c>
    </row>
    <row r="489" spans="1:25" x14ac:dyDescent="0.45">
      <c r="B489" s="271">
        <v>1</v>
      </c>
      <c r="C489" s="269" t="s">
        <v>1002</v>
      </c>
      <c r="D489" s="269" t="s">
        <v>1003</v>
      </c>
      <c r="E489" s="269" t="s">
        <v>185</v>
      </c>
      <c r="F489" s="269" t="s">
        <v>1982</v>
      </c>
      <c r="G489" s="269" t="s">
        <v>1982</v>
      </c>
      <c r="H489" s="269" t="s">
        <v>731</v>
      </c>
      <c r="I489" s="271">
        <f t="shared" si="109"/>
        <v>1</v>
      </c>
      <c r="O489" s="269">
        <f t="shared" si="125"/>
        <v>1</v>
      </c>
      <c r="Q489" s="269" t="s">
        <v>1650</v>
      </c>
      <c r="W489" s="269">
        <f t="shared" si="122"/>
        <v>1</v>
      </c>
      <c r="X489" s="269">
        <f t="shared" si="123"/>
        <v>0</v>
      </c>
      <c r="Y489" s="269">
        <f t="shared" si="124"/>
        <v>0</v>
      </c>
    </row>
    <row r="490" spans="1:25" x14ac:dyDescent="0.45">
      <c r="B490" s="271">
        <f t="shared" ref="B490:B493" si="128">B489+1</f>
        <v>2</v>
      </c>
      <c r="C490" s="269" t="s">
        <v>1006</v>
      </c>
      <c r="D490" s="269" t="s">
        <v>1007</v>
      </c>
      <c r="E490" s="269" t="s">
        <v>212</v>
      </c>
      <c r="F490" s="269" t="s">
        <v>1019</v>
      </c>
      <c r="G490" s="269" t="s">
        <v>1983</v>
      </c>
      <c r="H490" s="269" t="s">
        <v>1019</v>
      </c>
      <c r="I490" s="271">
        <f t="shared" ref="I490:I494" si="129">IF(E490="Full paper",1,IF(E490="Extended Abstract",2,3))</f>
        <v>2</v>
      </c>
      <c r="N490" s="269">
        <v>5</v>
      </c>
      <c r="O490" s="269">
        <f t="shared" si="125"/>
        <v>1</v>
      </c>
      <c r="Q490" s="269" t="s">
        <v>1650</v>
      </c>
      <c r="W490" s="269">
        <f t="shared" si="122"/>
        <v>0</v>
      </c>
      <c r="X490" s="269">
        <f t="shared" si="123"/>
        <v>1</v>
      </c>
      <c r="Y490" s="269">
        <f t="shared" si="124"/>
        <v>0</v>
      </c>
    </row>
    <row r="491" spans="1:25" x14ac:dyDescent="0.45">
      <c r="B491" s="271">
        <f t="shared" si="128"/>
        <v>3</v>
      </c>
      <c r="C491" s="269" t="s">
        <v>230</v>
      </c>
      <c r="D491" s="269" t="s">
        <v>231</v>
      </c>
      <c r="E491" s="269" t="s">
        <v>184</v>
      </c>
      <c r="F491" s="269" t="s">
        <v>240</v>
      </c>
      <c r="G491" s="269" t="s">
        <v>1979</v>
      </c>
      <c r="H491" s="269" t="s">
        <v>240</v>
      </c>
      <c r="I491" s="271">
        <f t="shared" si="129"/>
        <v>3</v>
      </c>
      <c r="O491" s="269">
        <f t="shared" si="125"/>
        <v>1</v>
      </c>
      <c r="Q491" s="269" t="s">
        <v>1650</v>
      </c>
      <c r="W491" s="269">
        <f t="shared" si="122"/>
        <v>0</v>
      </c>
      <c r="X491" s="269">
        <f t="shared" si="123"/>
        <v>0</v>
      </c>
      <c r="Y491" s="269">
        <f t="shared" si="124"/>
        <v>1</v>
      </c>
    </row>
    <row r="492" spans="1:25" x14ac:dyDescent="0.45">
      <c r="B492" s="271">
        <f t="shared" si="128"/>
        <v>4</v>
      </c>
      <c r="C492" s="269" t="s">
        <v>978</v>
      </c>
      <c r="D492" s="269" t="s">
        <v>979</v>
      </c>
      <c r="E492" s="269" t="s">
        <v>184</v>
      </c>
      <c r="F492" s="269" t="s">
        <v>990</v>
      </c>
      <c r="G492" s="269" t="s">
        <v>1087</v>
      </c>
      <c r="H492" s="269" t="s">
        <v>990</v>
      </c>
      <c r="I492" s="271">
        <f t="shared" si="129"/>
        <v>3</v>
      </c>
      <c r="O492" s="269">
        <f t="shared" si="125"/>
        <v>1</v>
      </c>
      <c r="Q492" s="269" t="s">
        <v>1650</v>
      </c>
      <c r="W492" s="269">
        <f t="shared" si="122"/>
        <v>0</v>
      </c>
      <c r="X492" s="269">
        <f t="shared" si="123"/>
        <v>0</v>
      </c>
      <c r="Y492" s="269">
        <f t="shared" si="124"/>
        <v>1</v>
      </c>
    </row>
    <row r="493" spans="1:25" x14ac:dyDescent="0.45">
      <c r="B493" s="271">
        <f t="shared" si="128"/>
        <v>5</v>
      </c>
      <c r="C493" s="269">
        <v>0</v>
      </c>
      <c r="D493" s="269">
        <v>0</v>
      </c>
      <c r="E493" s="269">
        <v>0</v>
      </c>
      <c r="F493" s="269">
        <v>0</v>
      </c>
      <c r="G493" s="269">
        <v>0</v>
      </c>
      <c r="H493" s="269">
        <v>0</v>
      </c>
      <c r="I493" s="271">
        <f t="shared" si="129"/>
        <v>3</v>
      </c>
      <c r="O493" s="269">
        <f t="shared" si="125"/>
        <v>0</v>
      </c>
      <c r="Q493" s="269" t="s">
        <v>1650</v>
      </c>
      <c r="W493" s="269" t="str">
        <f t="shared" si="122"/>
        <v/>
      </c>
      <c r="X493" s="269" t="str">
        <f t="shared" si="123"/>
        <v/>
      </c>
      <c r="Y493" s="269" t="str">
        <f t="shared" si="124"/>
        <v/>
      </c>
    </row>
    <row r="494" spans="1:25" x14ac:dyDescent="0.45">
      <c r="B494" s="271"/>
      <c r="I494" s="271">
        <f t="shared" si="129"/>
        <v>3</v>
      </c>
      <c r="O494" s="269">
        <f t="shared" si="125"/>
        <v>0</v>
      </c>
      <c r="W494" s="269" t="str">
        <f t="shared" si="122"/>
        <v/>
      </c>
      <c r="X494" s="269" t="str">
        <f t="shared" si="123"/>
        <v/>
      </c>
      <c r="Y494" s="269" t="str">
        <f t="shared" si="124"/>
        <v/>
      </c>
    </row>
    <row r="495" spans="1:25" x14ac:dyDescent="0.45">
      <c r="A495" s="269">
        <f>A488+1</f>
        <v>32</v>
      </c>
      <c r="B495" s="271"/>
      <c r="C495" s="269" t="s">
        <v>38</v>
      </c>
      <c r="I495" s="271"/>
      <c r="J495" s="269" t="s">
        <v>127</v>
      </c>
      <c r="K495" s="269" t="s">
        <v>128</v>
      </c>
      <c r="L495" s="269" t="s">
        <v>129</v>
      </c>
      <c r="M495" s="269" t="s">
        <v>130</v>
      </c>
      <c r="W495" s="269" t="str">
        <f t="shared" si="122"/>
        <v/>
      </c>
      <c r="X495" s="269" t="str">
        <f t="shared" si="123"/>
        <v/>
      </c>
      <c r="Y495" s="269" t="str">
        <f t="shared" si="124"/>
        <v/>
      </c>
    </row>
    <row r="496" spans="1:25" x14ac:dyDescent="0.45">
      <c r="B496" s="271">
        <v>1</v>
      </c>
      <c r="C496" s="269" t="s">
        <v>1031</v>
      </c>
      <c r="D496" s="269" t="s">
        <v>1032</v>
      </c>
      <c r="E496" s="269" t="s">
        <v>185</v>
      </c>
      <c r="F496" s="269" t="s">
        <v>1043</v>
      </c>
      <c r="G496" s="269" t="s">
        <v>1985</v>
      </c>
      <c r="H496" s="269" t="s">
        <v>1043</v>
      </c>
      <c r="I496" s="271">
        <f t="shared" ref="I496:I500" si="130">IF(E496="Full paper",1,IF(E496="Extended Abstract",2,3))</f>
        <v>1</v>
      </c>
      <c r="K496" s="269" t="s">
        <v>2195</v>
      </c>
      <c r="N496" s="269">
        <v>5</v>
      </c>
      <c r="O496" s="269">
        <f t="shared" ref="O496:O547" si="131">IF(G496="Not Registered",0,IF(G496=0,0,1))</f>
        <v>1</v>
      </c>
      <c r="W496" s="269">
        <f t="shared" si="122"/>
        <v>1</v>
      </c>
      <c r="X496" s="269">
        <f t="shared" si="123"/>
        <v>0</v>
      </c>
      <c r="Y496" s="269">
        <f t="shared" si="124"/>
        <v>0</v>
      </c>
    </row>
    <row r="497" spans="1:25" x14ac:dyDescent="0.45">
      <c r="B497" s="271">
        <f t="shared" ref="B497:B506" si="132">B496+1</f>
        <v>2</v>
      </c>
      <c r="C497" s="269" t="s">
        <v>1033</v>
      </c>
      <c r="D497" s="269" t="s">
        <v>1034</v>
      </c>
      <c r="E497" s="269" t="s">
        <v>185</v>
      </c>
      <c r="F497" s="269" t="s">
        <v>1044</v>
      </c>
      <c r="G497" s="269" t="s">
        <v>1986</v>
      </c>
      <c r="H497" s="269" t="s">
        <v>1044</v>
      </c>
      <c r="I497" s="271">
        <f t="shared" si="130"/>
        <v>1</v>
      </c>
      <c r="O497" s="269">
        <f t="shared" si="131"/>
        <v>1</v>
      </c>
      <c r="P497" s="271"/>
      <c r="W497" s="269">
        <f t="shared" si="122"/>
        <v>1</v>
      </c>
      <c r="X497" s="269">
        <f t="shared" si="123"/>
        <v>0</v>
      </c>
      <c r="Y497" s="269">
        <f t="shared" si="124"/>
        <v>0</v>
      </c>
    </row>
    <row r="498" spans="1:25" x14ac:dyDescent="0.45">
      <c r="B498" s="271">
        <f t="shared" si="132"/>
        <v>3</v>
      </c>
      <c r="C498" s="269" t="s">
        <v>1037</v>
      </c>
      <c r="D498" s="269" t="s">
        <v>1038</v>
      </c>
      <c r="E498" s="269" t="s">
        <v>185</v>
      </c>
      <c r="F498" s="269" t="s">
        <v>1046</v>
      </c>
      <c r="G498" s="269" t="s">
        <v>1829</v>
      </c>
      <c r="H498" s="269" t="s">
        <v>1046</v>
      </c>
      <c r="I498" s="271">
        <f t="shared" si="130"/>
        <v>1</v>
      </c>
      <c r="O498" s="269">
        <f t="shared" si="131"/>
        <v>1</v>
      </c>
      <c r="P498" s="271"/>
      <c r="W498" s="269">
        <f t="shared" si="122"/>
        <v>1</v>
      </c>
      <c r="X498" s="269">
        <f t="shared" si="123"/>
        <v>0</v>
      </c>
      <c r="Y498" s="269">
        <f t="shared" si="124"/>
        <v>0</v>
      </c>
    </row>
    <row r="499" spans="1:25" x14ac:dyDescent="0.45">
      <c r="B499" s="271">
        <f t="shared" si="132"/>
        <v>4</v>
      </c>
      <c r="C499" s="269" t="s">
        <v>1025</v>
      </c>
      <c r="D499" s="269" t="s">
        <v>1026</v>
      </c>
      <c r="E499" s="269" t="s">
        <v>184</v>
      </c>
      <c r="F499" s="269" t="s">
        <v>1040</v>
      </c>
      <c r="G499" s="269" t="s">
        <v>1987</v>
      </c>
      <c r="H499" s="269" t="s">
        <v>1040</v>
      </c>
      <c r="I499" s="271">
        <f t="shared" si="130"/>
        <v>3</v>
      </c>
      <c r="O499" s="269">
        <f t="shared" si="131"/>
        <v>1</v>
      </c>
      <c r="W499" s="269">
        <f t="shared" si="122"/>
        <v>0</v>
      </c>
      <c r="X499" s="269">
        <f t="shared" si="123"/>
        <v>0</v>
      </c>
      <c r="Y499" s="269">
        <f t="shared" si="124"/>
        <v>1</v>
      </c>
    </row>
    <row r="500" spans="1:25" x14ac:dyDescent="0.45">
      <c r="B500" s="271">
        <f t="shared" si="132"/>
        <v>5</v>
      </c>
      <c r="C500" s="269" t="s">
        <v>1428</v>
      </c>
      <c r="D500" s="269" t="s">
        <v>1429</v>
      </c>
      <c r="E500" s="269" t="s">
        <v>185</v>
      </c>
      <c r="F500" s="269" t="s">
        <v>2196</v>
      </c>
      <c r="G500" s="269">
        <v>0</v>
      </c>
      <c r="H500" s="269" t="s">
        <v>1443</v>
      </c>
      <c r="I500" s="271">
        <f t="shared" si="130"/>
        <v>1</v>
      </c>
      <c r="K500" s="269" t="s">
        <v>2195</v>
      </c>
      <c r="N500" s="269">
        <v>5</v>
      </c>
      <c r="O500" s="269">
        <f t="shared" si="131"/>
        <v>0</v>
      </c>
      <c r="W500" s="269" t="str">
        <f t="shared" si="122"/>
        <v/>
      </c>
      <c r="X500" s="269" t="str">
        <f t="shared" si="123"/>
        <v/>
      </c>
      <c r="Y500" s="269" t="str">
        <f t="shared" si="124"/>
        <v/>
      </c>
    </row>
    <row r="501" spans="1:25" x14ac:dyDescent="0.45">
      <c r="B501" s="271"/>
      <c r="I501" s="271"/>
      <c r="O501" s="269">
        <f t="shared" si="131"/>
        <v>0</v>
      </c>
      <c r="W501" s="269" t="str">
        <f t="shared" si="122"/>
        <v/>
      </c>
      <c r="X501" s="269" t="str">
        <f t="shared" si="123"/>
        <v/>
      </c>
      <c r="Y501" s="269" t="str">
        <f t="shared" si="124"/>
        <v/>
      </c>
    </row>
    <row r="502" spans="1:25" x14ac:dyDescent="0.45">
      <c r="B502" s="271">
        <f>B500+1</f>
        <v>6</v>
      </c>
      <c r="C502" s="269">
        <v>0</v>
      </c>
      <c r="D502" s="269">
        <v>0</v>
      </c>
      <c r="E502" s="269">
        <v>0</v>
      </c>
      <c r="F502" s="269">
        <v>0</v>
      </c>
      <c r="G502" s="269">
        <v>0</v>
      </c>
      <c r="H502" s="269">
        <v>0</v>
      </c>
      <c r="I502" s="271">
        <f t="shared" ref="I502:I576" si="133">IF(E502="Full paper",1,IF(E502="Extended Abstract",2,3))</f>
        <v>3</v>
      </c>
      <c r="O502" s="269">
        <f t="shared" si="131"/>
        <v>0</v>
      </c>
      <c r="W502" s="269" t="str">
        <f t="shared" si="122"/>
        <v/>
      </c>
      <c r="X502" s="269" t="str">
        <f t="shared" si="123"/>
        <v/>
      </c>
      <c r="Y502" s="269" t="str">
        <f t="shared" si="124"/>
        <v/>
      </c>
    </row>
    <row r="503" spans="1:25" x14ac:dyDescent="0.45">
      <c r="B503" s="271">
        <f t="shared" si="132"/>
        <v>7</v>
      </c>
      <c r="C503" s="269">
        <v>0</v>
      </c>
      <c r="D503" s="269">
        <v>0</v>
      </c>
      <c r="E503" s="269">
        <v>0</v>
      </c>
      <c r="F503" s="269">
        <v>0</v>
      </c>
      <c r="G503" s="269">
        <v>0</v>
      </c>
      <c r="H503" s="269">
        <v>0</v>
      </c>
      <c r="I503" s="271">
        <f t="shared" ref="I503" si="134">IF(E503="Full paper",1,IF(E503="Extended Abstract",2,3))</f>
        <v>3</v>
      </c>
      <c r="O503" s="269">
        <f t="shared" si="131"/>
        <v>0</v>
      </c>
      <c r="W503" s="269" t="str">
        <f t="shared" si="122"/>
        <v/>
      </c>
      <c r="X503" s="269" t="str">
        <f t="shared" si="123"/>
        <v/>
      </c>
      <c r="Y503" s="269" t="str">
        <f t="shared" si="124"/>
        <v/>
      </c>
    </row>
    <row r="504" spans="1:25" x14ac:dyDescent="0.45">
      <c r="B504" s="271">
        <f t="shared" si="132"/>
        <v>8</v>
      </c>
      <c r="C504" s="269">
        <v>0</v>
      </c>
      <c r="D504" s="269">
        <v>0</v>
      </c>
      <c r="E504" s="269">
        <v>0</v>
      </c>
      <c r="F504" s="269">
        <v>0</v>
      </c>
      <c r="G504" s="269">
        <v>0</v>
      </c>
      <c r="H504" s="269">
        <v>0</v>
      </c>
      <c r="I504" s="271">
        <f t="shared" si="133"/>
        <v>3</v>
      </c>
      <c r="O504" s="269">
        <f t="shared" si="131"/>
        <v>0</v>
      </c>
      <c r="W504" s="269" t="str">
        <f t="shared" si="122"/>
        <v/>
      </c>
      <c r="X504" s="269" t="str">
        <f t="shared" si="123"/>
        <v/>
      </c>
      <c r="Y504" s="269" t="str">
        <f t="shared" si="124"/>
        <v/>
      </c>
    </row>
    <row r="505" spans="1:25" x14ac:dyDescent="0.45">
      <c r="B505" s="271">
        <f t="shared" si="132"/>
        <v>9</v>
      </c>
      <c r="C505" s="269">
        <v>0</v>
      </c>
      <c r="D505" s="269">
        <v>0</v>
      </c>
      <c r="E505" s="269">
        <v>0</v>
      </c>
      <c r="F505" s="269">
        <v>0</v>
      </c>
      <c r="G505" s="269">
        <v>0</v>
      </c>
      <c r="H505" s="269">
        <v>0</v>
      </c>
      <c r="I505" s="271">
        <f t="shared" si="133"/>
        <v>3</v>
      </c>
      <c r="O505" s="269">
        <f t="shared" si="131"/>
        <v>0</v>
      </c>
      <c r="W505" s="269" t="str">
        <f t="shared" si="122"/>
        <v/>
      </c>
      <c r="X505" s="269" t="str">
        <f t="shared" si="123"/>
        <v/>
      </c>
      <c r="Y505" s="269" t="str">
        <f t="shared" si="124"/>
        <v/>
      </c>
    </row>
    <row r="506" spans="1:25" x14ac:dyDescent="0.45">
      <c r="B506" s="271">
        <f t="shared" si="132"/>
        <v>10</v>
      </c>
      <c r="C506" s="269">
        <v>0</v>
      </c>
      <c r="D506" s="269">
        <v>0</v>
      </c>
      <c r="E506" s="269">
        <v>0</v>
      </c>
      <c r="F506" s="269">
        <v>0</v>
      </c>
      <c r="G506" s="269">
        <v>0</v>
      </c>
      <c r="H506" s="269">
        <v>0</v>
      </c>
      <c r="I506" s="271">
        <f t="shared" ref="I506:I507" si="135">IF(E506="Full paper",1,IF(E506="Extended Abstract",2,3))</f>
        <v>3</v>
      </c>
      <c r="O506" s="269">
        <f t="shared" si="131"/>
        <v>0</v>
      </c>
      <c r="W506" s="269" t="str">
        <f t="shared" si="122"/>
        <v/>
      </c>
      <c r="X506" s="269" t="str">
        <f t="shared" si="123"/>
        <v/>
      </c>
      <c r="Y506" s="269" t="str">
        <f t="shared" si="124"/>
        <v/>
      </c>
    </row>
    <row r="507" spans="1:25" x14ac:dyDescent="0.45">
      <c r="B507" s="271"/>
      <c r="I507" s="271">
        <f t="shared" si="135"/>
        <v>3</v>
      </c>
      <c r="O507" s="269">
        <f t="shared" si="131"/>
        <v>0</v>
      </c>
      <c r="W507" s="269" t="str">
        <f t="shared" si="122"/>
        <v/>
      </c>
      <c r="X507" s="269" t="str">
        <f t="shared" si="123"/>
        <v/>
      </c>
      <c r="Y507" s="269" t="str">
        <f t="shared" si="124"/>
        <v/>
      </c>
    </row>
    <row r="508" spans="1:25" x14ac:dyDescent="0.45">
      <c r="A508" s="269">
        <f>A495+1</f>
        <v>33</v>
      </c>
      <c r="B508" s="271"/>
      <c r="C508" s="269" t="s">
        <v>48</v>
      </c>
      <c r="I508" s="271"/>
      <c r="J508" s="269" t="s">
        <v>81</v>
      </c>
      <c r="K508" s="269" t="s">
        <v>82</v>
      </c>
      <c r="L508" s="269" t="s">
        <v>112</v>
      </c>
      <c r="M508" s="269" t="s">
        <v>159</v>
      </c>
      <c r="W508" s="269" t="str">
        <f t="shared" si="122"/>
        <v/>
      </c>
      <c r="X508" s="269" t="str">
        <f t="shared" si="123"/>
        <v/>
      </c>
      <c r="Y508" s="269" t="str">
        <f t="shared" si="124"/>
        <v/>
      </c>
    </row>
    <row r="509" spans="1:25" x14ac:dyDescent="0.45">
      <c r="B509" s="271">
        <v>1</v>
      </c>
      <c r="C509" s="269" t="s">
        <v>1047</v>
      </c>
      <c r="D509" s="269" t="s">
        <v>1048</v>
      </c>
      <c r="E509" s="269" t="s">
        <v>185</v>
      </c>
      <c r="F509" s="269" t="s">
        <v>1065</v>
      </c>
      <c r="G509" s="269" t="s">
        <v>1990</v>
      </c>
      <c r="H509" s="269" t="s">
        <v>1065</v>
      </c>
      <c r="I509" s="271">
        <f t="shared" si="133"/>
        <v>1</v>
      </c>
      <c r="O509" s="269">
        <f t="shared" si="131"/>
        <v>1</v>
      </c>
      <c r="Q509" s="269" t="s">
        <v>1650</v>
      </c>
      <c r="W509" s="269">
        <f t="shared" si="122"/>
        <v>1</v>
      </c>
      <c r="X509" s="269">
        <f t="shared" si="123"/>
        <v>0</v>
      </c>
      <c r="Y509" s="269">
        <f t="shared" si="124"/>
        <v>0</v>
      </c>
    </row>
    <row r="510" spans="1:25" x14ac:dyDescent="0.45">
      <c r="B510" s="271">
        <f t="shared" ref="B510:B519" si="136">B509+1</f>
        <v>2</v>
      </c>
      <c r="C510" s="269" t="s">
        <v>1051</v>
      </c>
      <c r="D510" s="269" t="s">
        <v>1052</v>
      </c>
      <c r="E510" s="269" t="s">
        <v>185</v>
      </c>
      <c r="F510" s="269" t="s">
        <v>1067</v>
      </c>
      <c r="G510" s="269" t="s">
        <v>1991</v>
      </c>
      <c r="H510" s="269" t="s">
        <v>1067</v>
      </c>
      <c r="I510" s="271">
        <f t="shared" ref="I510:I513" si="137">IF(E510="Full paper",1,IF(E510="Extended Abstract",2,3))</f>
        <v>1</v>
      </c>
      <c r="O510" s="269">
        <f t="shared" si="131"/>
        <v>1</v>
      </c>
      <c r="Q510" s="269" t="s">
        <v>1650</v>
      </c>
      <c r="W510" s="269">
        <f t="shared" si="122"/>
        <v>1</v>
      </c>
      <c r="X510" s="269">
        <f t="shared" si="123"/>
        <v>0</v>
      </c>
      <c r="Y510" s="269">
        <f t="shared" si="124"/>
        <v>0</v>
      </c>
    </row>
    <row r="511" spans="1:25" x14ac:dyDescent="0.45">
      <c r="B511" s="271">
        <f t="shared" si="136"/>
        <v>3</v>
      </c>
      <c r="C511" s="269" t="s">
        <v>462</v>
      </c>
      <c r="D511" s="269" t="s">
        <v>463</v>
      </c>
      <c r="E511" s="269" t="s">
        <v>212</v>
      </c>
      <c r="F511" s="269" t="s">
        <v>479</v>
      </c>
      <c r="G511" s="269" t="s">
        <v>1874</v>
      </c>
      <c r="H511" s="269" t="s">
        <v>479</v>
      </c>
      <c r="I511" s="271">
        <f t="shared" si="137"/>
        <v>2</v>
      </c>
      <c r="O511" s="269">
        <f t="shared" si="131"/>
        <v>1</v>
      </c>
      <c r="Q511" s="269" t="s">
        <v>1650</v>
      </c>
      <c r="W511" s="269">
        <f t="shared" si="122"/>
        <v>0</v>
      </c>
      <c r="X511" s="269">
        <f t="shared" si="123"/>
        <v>1</v>
      </c>
      <c r="Y511" s="269">
        <f t="shared" si="124"/>
        <v>0</v>
      </c>
    </row>
    <row r="512" spans="1:25" x14ac:dyDescent="0.45">
      <c r="B512" s="271">
        <f t="shared" si="136"/>
        <v>4</v>
      </c>
      <c r="C512" s="269" t="s">
        <v>1061</v>
      </c>
      <c r="D512" s="269" t="s">
        <v>1062</v>
      </c>
      <c r="E512" s="269" t="s">
        <v>212</v>
      </c>
      <c r="F512" s="269" t="s">
        <v>1727</v>
      </c>
      <c r="G512" s="269" t="s">
        <v>1992</v>
      </c>
      <c r="H512" s="269" t="s">
        <v>1727</v>
      </c>
      <c r="I512" s="271">
        <f t="shared" si="137"/>
        <v>2</v>
      </c>
      <c r="O512" s="269">
        <f t="shared" si="131"/>
        <v>1</v>
      </c>
      <c r="Q512" s="269" t="s">
        <v>1650</v>
      </c>
      <c r="W512" s="269">
        <f t="shared" si="122"/>
        <v>0</v>
      </c>
      <c r="X512" s="269">
        <f t="shared" si="123"/>
        <v>1</v>
      </c>
      <c r="Y512" s="269">
        <f t="shared" si="124"/>
        <v>0</v>
      </c>
    </row>
    <row r="513" spans="2:25" x14ac:dyDescent="0.45">
      <c r="B513" s="271">
        <f t="shared" si="136"/>
        <v>5</v>
      </c>
      <c r="C513" s="269" t="s">
        <v>1063</v>
      </c>
      <c r="D513" s="269" t="s">
        <v>1064</v>
      </c>
      <c r="E513" s="269" t="s">
        <v>212</v>
      </c>
      <c r="F513" s="269" t="s">
        <v>2110</v>
      </c>
      <c r="G513" s="269" t="s">
        <v>1993</v>
      </c>
      <c r="H513" s="269" t="s">
        <v>1727</v>
      </c>
      <c r="I513" s="271">
        <f t="shared" si="137"/>
        <v>2</v>
      </c>
      <c r="N513" s="269">
        <v>1</v>
      </c>
      <c r="O513" s="269">
        <f t="shared" si="131"/>
        <v>1</v>
      </c>
      <c r="Q513" s="269" t="s">
        <v>1650</v>
      </c>
      <c r="W513" s="269">
        <f t="shared" si="122"/>
        <v>0</v>
      </c>
      <c r="X513" s="269">
        <f t="shared" si="123"/>
        <v>1</v>
      </c>
      <c r="Y513" s="269">
        <f t="shared" si="124"/>
        <v>0</v>
      </c>
    </row>
    <row r="514" spans="2:25" x14ac:dyDescent="0.45">
      <c r="B514" s="271"/>
      <c r="I514" s="271"/>
      <c r="N514" s="269">
        <v>1</v>
      </c>
      <c r="O514" s="269">
        <f t="shared" si="131"/>
        <v>0</v>
      </c>
      <c r="W514" s="269" t="str">
        <f t="shared" si="122"/>
        <v/>
      </c>
      <c r="X514" s="269" t="str">
        <f t="shared" si="123"/>
        <v/>
      </c>
      <c r="Y514" s="269" t="str">
        <f t="shared" si="124"/>
        <v/>
      </c>
    </row>
    <row r="515" spans="2:25" x14ac:dyDescent="0.45">
      <c r="B515" s="271">
        <f>B513+1</f>
        <v>6</v>
      </c>
      <c r="C515" s="269" t="s">
        <v>1023</v>
      </c>
      <c r="D515" s="269" t="s">
        <v>1024</v>
      </c>
      <c r="E515" s="269" t="s">
        <v>185</v>
      </c>
      <c r="F515" s="269" t="s">
        <v>1039</v>
      </c>
      <c r="G515" s="269" t="s">
        <v>1984</v>
      </c>
      <c r="H515" s="269" t="s">
        <v>1039</v>
      </c>
      <c r="I515" s="271">
        <f t="shared" ref="I515:I519" si="138">IF(E515="Full paper",1,IF(E515="Extended Abstract",2,3))</f>
        <v>1</v>
      </c>
      <c r="N515" s="269">
        <v>5</v>
      </c>
      <c r="O515" s="269">
        <f t="shared" si="131"/>
        <v>1</v>
      </c>
      <c r="W515" s="269">
        <f t="shared" si="122"/>
        <v>1</v>
      </c>
      <c r="X515" s="269">
        <f t="shared" si="123"/>
        <v>0</v>
      </c>
      <c r="Y515" s="269">
        <f t="shared" si="124"/>
        <v>0</v>
      </c>
    </row>
    <row r="516" spans="2:25" x14ac:dyDescent="0.45">
      <c r="B516" s="271">
        <f t="shared" si="136"/>
        <v>7</v>
      </c>
      <c r="C516" s="269" t="s">
        <v>1010</v>
      </c>
      <c r="D516" s="269" t="s">
        <v>1011</v>
      </c>
      <c r="E516" s="269" t="s">
        <v>212</v>
      </c>
      <c r="F516" s="269" t="s">
        <v>1021</v>
      </c>
      <c r="G516" s="269">
        <v>0</v>
      </c>
      <c r="H516" s="269" t="s">
        <v>1021</v>
      </c>
      <c r="I516" s="271">
        <f t="shared" si="138"/>
        <v>2</v>
      </c>
      <c r="K516" s="269" t="s">
        <v>2195</v>
      </c>
      <c r="N516" s="269">
        <v>5</v>
      </c>
      <c r="O516" s="269">
        <f t="shared" si="131"/>
        <v>0</v>
      </c>
      <c r="W516" s="269" t="str">
        <f t="shared" si="122"/>
        <v/>
      </c>
      <c r="X516" s="269" t="str">
        <f t="shared" si="123"/>
        <v/>
      </c>
      <c r="Y516" s="269" t="str">
        <f t="shared" si="124"/>
        <v/>
      </c>
    </row>
    <row r="517" spans="2:25" x14ac:dyDescent="0.45">
      <c r="B517" s="271">
        <f t="shared" si="136"/>
        <v>8</v>
      </c>
      <c r="C517" s="269" t="s">
        <v>1027</v>
      </c>
      <c r="D517" s="269" t="s">
        <v>1028</v>
      </c>
      <c r="E517" s="269" t="s">
        <v>184</v>
      </c>
      <c r="F517" s="269" t="s">
        <v>2109</v>
      </c>
      <c r="G517" s="269" t="s">
        <v>1988</v>
      </c>
      <c r="H517" s="269" t="s">
        <v>1041</v>
      </c>
      <c r="I517" s="271">
        <f t="shared" si="138"/>
        <v>3</v>
      </c>
      <c r="O517" s="269">
        <f t="shared" si="131"/>
        <v>1</v>
      </c>
      <c r="W517" s="269">
        <f t="shared" si="122"/>
        <v>0</v>
      </c>
      <c r="X517" s="269">
        <f t="shared" si="123"/>
        <v>0</v>
      </c>
      <c r="Y517" s="269">
        <f t="shared" si="124"/>
        <v>1</v>
      </c>
    </row>
    <row r="518" spans="2:25" x14ac:dyDescent="0.45">
      <c r="B518" s="271">
        <f t="shared" si="136"/>
        <v>9</v>
      </c>
      <c r="C518" s="269" t="s">
        <v>1055</v>
      </c>
      <c r="D518" s="269" t="s">
        <v>1056</v>
      </c>
      <c r="E518" s="269" t="s">
        <v>184</v>
      </c>
      <c r="F518" s="269" t="s">
        <v>1915</v>
      </c>
      <c r="G518" s="269" t="s">
        <v>1994</v>
      </c>
      <c r="H518" s="269" t="s">
        <v>1069</v>
      </c>
      <c r="I518" s="271">
        <f t="shared" si="138"/>
        <v>3</v>
      </c>
      <c r="O518" s="269">
        <f t="shared" si="131"/>
        <v>1</v>
      </c>
      <c r="W518" s="269">
        <f t="shared" si="122"/>
        <v>0</v>
      </c>
      <c r="X518" s="269">
        <f t="shared" si="123"/>
        <v>0</v>
      </c>
      <c r="Y518" s="269">
        <f t="shared" si="124"/>
        <v>1</v>
      </c>
    </row>
    <row r="519" spans="2:25" x14ac:dyDescent="0.45">
      <c r="B519" s="271">
        <f t="shared" si="136"/>
        <v>10</v>
      </c>
      <c r="C519" s="269" t="s">
        <v>1012</v>
      </c>
      <c r="D519" s="269" t="s">
        <v>1013</v>
      </c>
      <c r="E519" s="269" t="s">
        <v>184</v>
      </c>
      <c r="F519" s="269" t="s">
        <v>1022</v>
      </c>
      <c r="G519" s="269" t="s">
        <v>1981</v>
      </c>
      <c r="H519" s="269" t="s">
        <v>1022</v>
      </c>
      <c r="I519" s="271">
        <f t="shared" si="138"/>
        <v>3</v>
      </c>
      <c r="O519" s="269">
        <f t="shared" si="131"/>
        <v>1</v>
      </c>
      <c r="W519" s="269">
        <f t="shared" si="122"/>
        <v>0</v>
      </c>
      <c r="X519" s="269">
        <f t="shared" si="123"/>
        <v>0</v>
      </c>
      <c r="Y519" s="269">
        <f t="shared" si="124"/>
        <v>1</v>
      </c>
    </row>
    <row r="520" spans="2:25" x14ac:dyDescent="0.45">
      <c r="B520" s="271"/>
      <c r="I520" s="271"/>
      <c r="W520" s="269" t="str">
        <f t="shared" si="122"/>
        <v/>
      </c>
      <c r="X520" s="269" t="str">
        <f t="shared" si="123"/>
        <v/>
      </c>
      <c r="Y520" s="269" t="str">
        <f t="shared" si="124"/>
        <v/>
      </c>
    </row>
    <row r="521" spans="2:25" x14ac:dyDescent="0.45">
      <c r="B521" s="271"/>
      <c r="C521" s="269" t="s">
        <v>2174</v>
      </c>
      <c r="I521" s="271"/>
      <c r="W521" s="269" t="str">
        <f t="shared" si="122"/>
        <v/>
      </c>
      <c r="X521" s="269" t="str">
        <f t="shared" si="123"/>
        <v/>
      </c>
      <c r="Y521" s="269" t="str">
        <f t="shared" si="124"/>
        <v/>
      </c>
    </row>
    <row r="522" spans="2:25" x14ac:dyDescent="0.45">
      <c r="B522" s="271"/>
      <c r="C522" s="269" t="s">
        <v>1049</v>
      </c>
      <c r="D522" s="269" t="s">
        <v>1050</v>
      </c>
      <c r="E522" s="269" t="s">
        <v>184</v>
      </c>
      <c r="F522" s="269" t="s">
        <v>1066</v>
      </c>
      <c r="G522" s="269" t="s">
        <v>1827</v>
      </c>
      <c r="H522" s="269" t="s">
        <v>1066</v>
      </c>
      <c r="I522" s="271"/>
      <c r="W522" s="269" t="str">
        <f t="shared" si="122"/>
        <v/>
      </c>
      <c r="X522" s="269" t="str">
        <f t="shared" si="123"/>
        <v/>
      </c>
      <c r="Y522" s="269" t="str">
        <f t="shared" si="124"/>
        <v/>
      </c>
    </row>
    <row r="523" spans="2:25" x14ac:dyDescent="0.45">
      <c r="B523" s="271"/>
      <c r="C523" s="269" t="s">
        <v>982</v>
      </c>
      <c r="D523" s="269" t="s">
        <v>983</v>
      </c>
      <c r="E523" s="269" t="s">
        <v>184</v>
      </c>
      <c r="F523" s="269" t="s">
        <v>992</v>
      </c>
      <c r="G523" s="269" t="s">
        <v>1827</v>
      </c>
      <c r="H523" s="269" t="s">
        <v>992</v>
      </c>
      <c r="I523" s="271"/>
      <c r="W523" s="269" t="str">
        <f t="shared" si="122"/>
        <v/>
      </c>
      <c r="X523" s="269" t="str">
        <f t="shared" si="123"/>
        <v/>
      </c>
      <c r="Y523" s="269" t="str">
        <f t="shared" si="124"/>
        <v/>
      </c>
    </row>
    <row r="524" spans="2:25" x14ac:dyDescent="0.45">
      <c r="B524" s="271"/>
      <c r="C524" s="269" t="s">
        <v>984</v>
      </c>
      <c r="D524" s="269" t="s">
        <v>985</v>
      </c>
      <c r="E524" s="269" t="s">
        <v>184</v>
      </c>
      <c r="F524" s="269" t="s">
        <v>993</v>
      </c>
      <c r="G524" s="269">
        <v>0</v>
      </c>
      <c r="H524" s="269" t="s">
        <v>993</v>
      </c>
      <c r="I524" s="271"/>
      <c r="W524" s="269" t="str">
        <f t="shared" si="122"/>
        <v/>
      </c>
      <c r="X524" s="269" t="str">
        <f t="shared" si="123"/>
        <v/>
      </c>
      <c r="Y524" s="269" t="str">
        <f t="shared" si="124"/>
        <v/>
      </c>
    </row>
    <row r="525" spans="2:25" x14ac:dyDescent="0.45">
      <c r="B525" s="271"/>
      <c r="C525" s="269" t="s">
        <v>994</v>
      </c>
      <c r="D525" s="269" t="s">
        <v>995</v>
      </c>
      <c r="E525" s="269" t="s">
        <v>185</v>
      </c>
      <c r="F525" s="269" t="s">
        <v>1014</v>
      </c>
      <c r="G525" s="269" t="s">
        <v>1827</v>
      </c>
      <c r="H525" s="269" t="s">
        <v>1014</v>
      </c>
      <c r="I525" s="271"/>
      <c r="W525" s="269" t="str">
        <f t="shared" si="122"/>
        <v/>
      </c>
      <c r="X525" s="269" t="str">
        <f t="shared" si="123"/>
        <v/>
      </c>
      <c r="Y525" s="269" t="str">
        <f t="shared" si="124"/>
        <v/>
      </c>
    </row>
    <row r="526" spans="2:25" x14ac:dyDescent="0.45">
      <c r="B526" s="271"/>
      <c r="C526" s="269" t="s">
        <v>996</v>
      </c>
      <c r="D526" s="269" t="s">
        <v>997</v>
      </c>
      <c r="E526" s="269" t="s">
        <v>185</v>
      </c>
      <c r="F526" s="269" t="s">
        <v>1015</v>
      </c>
      <c r="G526" s="269" t="s">
        <v>1827</v>
      </c>
      <c r="H526" s="269" t="s">
        <v>1015</v>
      </c>
      <c r="I526" s="271"/>
      <c r="W526" s="269" t="str">
        <f t="shared" si="122"/>
        <v/>
      </c>
      <c r="X526" s="269" t="str">
        <f t="shared" si="123"/>
        <v/>
      </c>
      <c r="Y526" s="269" t="str">
        <f t="shared" si="124"/>
        <v/>
      </c>
    </row>
    <row r="527" spans="2:25" x14ac:dyDescent="0.45">
      <c r="B527" s="271"/>
      <c r="C527" s="269" t="s">
        <v>1008</v>
      </c>
      <c r="D527" s="269" t="s">
        <v>1009</v>
      </c>
      <c r="E527" s="269" t="s">
        <v>212</v>
      </c>
      <c r="F527" s="269" t="s">
        <v>1020</v>
      </c>
      <c r="G527" s="269" t="s">
        <v>1827</v>
      </c>
      <c r="H527" s="269" t="s">
        <v>1020</v>
      </c>
      <c r="I527" s="271"/>
      <c r="W527" s="269" t="str">
        <f t="shared" si="122"/>
        <v/>
      </c>
      <c r="X527" s="269" t="str">
        <f t="shared" si="123"/>
        <v/>
      </c>
      <c r="Y527" s="269" t="str">
        <f t="shared" si="124"/>
        <v/>
      </c>
    </row>
    <row r="528" spans="2:25" x14ac:dyDescent="0.45">
      <c r="B528" s="271"/>
      <c r="C528" s="269" t="s">
        <v>1010</v>
      </c>
      <c r="D528" s="269" t="s">
        <v>1011</v>
      </c>
      <c r="E528" s="269" t="s">
        <v>212</v>
      </c>
      <c r="F528" s="269" t="s">
        <v>1021</v>
      </c>
      <c r="G528" s="269">
        <v>0</v>
      </c>
      <c r="H528" s="269" t="s">
        <v>1021</v>
      </c>
      <c r="I528" s="271"/>
      <c r="W528" s="269" t="str">
        <f t="shared" si="122"/>
        <v/>
      </c>
      <c r="X528" s="269" t="str">
        <f t="shared" si="123"/>
        <v/>
      </c>
      <c r="Y528" s="269" t="str">
        <f t="shared" si="124"/>
        <v/>
      </c>
    </row>
    <row r="529" spans="1:25" x14ac:dyDescent="0.45">
      <c r="B529" s="271"/>
      <c r="C529" s="269" t="s">
        <v>1035</v>
      </c>
      <c r="D529" s="269" t="s">
        <v>1036</v>
      </c>
      <c r="E529" s="269" t="s">
        <v>184</v>
      </c>
      <c r="F529" s="269" t="s">
        <v>1045</v>
      </c>
      <c r="G529" s="269" t="s">
        <v>1827</v>
      </c>
      <c r="H529" s="269" t="s">
        <v>1045</v>
      </c>
      <c r="I529" s="271"/>
      <c r="W529" s="269" t="str">
        <f t="shared" ref="W529:W592" si="139">IF(O529="","",IF(O529=1,IF(I529=1,1,0),""))</f>
        <v/>
      </c>
      <c r="X529" s="269" t="str">
        <f t="shared" ref="X529:X592" si="140">IF(O529="","",IF(O529=1,IF(I529=2,1,0),""))</f>
        <v/>
      </c>
      <c r="Y529" s="269" t="str">
        <f t="shared" ref="Y529:Y592" si="141">IF(O529="","",IF(O529=1,IF(I529=3,1,0),""))</f>
        <v/>
      </c>
    </row>
    <row r="530" spans="1:25" x14ac:dyDescent="0.45">
      <c r="B530" s="271"/>
      <c r="C530" s="269" t="s">
        <v>1029</v>
      </c>
      <c r="D530" s="269" t="s">
        <v>1030</v>
      </c>
      <c r="E530" s="269" t="s">
        <v>184</v>
      </c>
      <c r="F530" s="269" t="s">
        <v>1042</v>
      </c>
      <c r="G530" s="269" t="s">
        <v>1827</v>
      </c>
      <c r="H530" s="269" t="s">
        <v>1042</v>
      </c>
      <c r="I530" s="271"/>
      <c r="W530" s="269" t="str">
        <f t="shared" si="139"/>
        <v/>
      </c>
      <c r="X530" s="269" t="str">
        <f t="shared" si="140"/>
        <v/>
      </c>
      <c r="Y530" s="269" t="str">
        <f t="shared" si="141"/>
        <v/>
      </c>
    </row>
    <row r="531" spans="1:25" x14ac:dyDescent="0.45">
      <c r="B531" s="271"/>
      <c r="C531" s="269" t="s">
        <v>998</v>
      </c>
      <c r="D531" s="269" t="s">
        <v>999</v>
      </c>
      <c r="E531" s="269" t="s">
        <v>184</v>
      </c>
      <c r="F531" s="269" t="s">
        <v>1016</v>
      </c>
      <c r="G531" s="269">
        <v>0</v>
      </c>
      <c r="H531" s="269" t="s">
        <v>1016</v>
      </c>
      <c r="I531" s="271"/>
      <c r="W531" s="269" t="str">
        <f t="shared" si="139"/>
        <v/>
      </c>
      <c r="X531" s="269" t="str">
        <f t="shared" si="140"/>
        <v/>
      </c>
      <c r="Y531" s="269" t="str">
        <f t="shared" si="141"/>
        <v/>
      </c>
    </row>
    <row r="532" spans="1:25" x14ac:dyDescent="0.45">
      <c r="B532" s="271"/>
      <c r="C532" s="269" t="s">
        <v>1000</v>
      </c>
      <c r="D532" s="269" t="s">
        <v>1001</v>
      </c>
      <c r="E532" s="269" t="s">
        <v>184</v>
      </c>
      <c r="F532" s="269" t="s">
        <v>1017</v>
      </c>
      <c r="G532" s="269">
        <v>0</v>
      </c>
      <c r="H532" s="269" t="s">
        <v>1017</v>
      </c>
      <c r="I532" s="271"/>
      <c r="W532" s="269" t="str">
        <f t="shared" si="139"/>
        <v/>
      </c>
      <c r="X532" s="269" t="str">
        <f t="shared" si="140"/>
        <v/>
      </c>
      <c r="Y532" s="269" t="str">
        <f t="shared" si="141"/>
        <v/>
      </c>
    </row>
    <row r="533" spans="1:25" x14ac:dyDescent="0.45">
      <c r="B533" s="271"/>
      <c r="C533" s="269" t="s">
        <v>1233</v>
      </c>
      <c r="D533" s="269" t="s">
        <v>1234</v>
      </c>
      <c r="E533" s="269" t="s">
        <v>184</v>
      </c>
      <c r="F533" s="269" t="s">
        <v>1249</v>
      </c>
      <c r="G533" s="269" t="s">
        <v>1827</v>
      </c>
      <c r="H533" s="269" t="s">
        <v>1249</v>
      </c>
      <c r="I533" s="271"/>
      <c r="W533" s="269" t="str">
        <f t="shared" si="139"/>
        <v/>
      </c>
      <c r="X533" s="269" t="str">
        <f t="shared" si="140"/>
        <v/>
      </c>
      <c r="Y533" s="269" t="str">
        <f t="shared" si="141"/>
        <v/>
      </c>
    </row>
    <row r="534" spans="1:25" x14ac:dyDescent="0.45">
      <c r="B534" s="271"/>
      <c r="C534" s="269" t="s">
        <v>1057</v>
      </c>
      <c r="D534" s="269" t="s">
        <v>1058</v>
      </c>
      <c r="E534" s="269" t="s">
        <v>212</v>
      </c>
      <c r="F534" s="269" t="s">
        <v>1070</v>
      </c>
      <c r="G534" s="269" t="s">
        <v>1827</v>
      </c>
      <c r="H534" s="269" t="s">
        <v>1070</v>
      </c>
      <c r="I534" s="271"/>
      <c r="W534" s="269" t="str">
        <f t="shared" si="139"/>
        <v/>
      </c>
      <c r="X534" s="269" t="str">
        <f t="shared" si="140"/>
        <v/>
      </c>
      <c r="Y534" s="269" t="str">
        <f t="shared" si="141"/>
        <v/>
      </c>
    </row>
    <row r="535" spans="1:25" x14ac:dyDescent="0.45">
      <c r="B535" s="271"/>
      <c r="C535" s="269" t="s">
        <v>980</v>
      </c>
      <c r="D535" s="269" t="s">
        <v>981</v>
      </c>
      <c r="E535" s="269" t="s">
        <v>184</v>
      </c>
      <c r="F535" s="269" t="s">
        <v>991</v>
      </c>
      <c r="G535" s="269">
        <v>0</v>
      </c>
      <c r="H535" s="269" t="s">
        <v>991</v>
      </c>
      <c r="I535" s="271"/>
      <c r="W535" s="269" t="str">
        <f t="shared" si="139"/>
        <v/>
      </c>
      <c r="X535" s="269" t="str">
        <f t="shared" si="140"/>
        <v/>
      </c>
      <c r="Y535" s="269" t="str">
        <f t="shared" si="141"/>
        <v/>
      </c>
    </row>
    <row r="536" spans="1:25" x14ac:dyDescent="0.45">
      <c r="B536" s="271"/>
      <c r="C536" s="269" t="s">
        <v>1053</v>
      </c>
      <c r="D536" s="269" t="s">
        <v>1054</v>
      </c>
      <c r="E536" s="269" t="s">
        <v>184</v>
      </c>
      <c r="F536" s="269" t="s">
        <v>1068</v>
      </c>
      <c r="G536" s="269">
        <v>0</v>
      </c>
      <c r="H536" s="269" t="s">
        <v>1068</v>
      </c>
      <c r="I536" s="271"/>
      <c r="W536" s="269" t="str">
        <f t="shared" si="139"/>
        <v/>
      </c>
      <c r="X536" s="269" t="str">
        <f t="shared" si="140"/>
        <v/>
      </c>
      <c r="Y536" s="269" t="str">
        <f t="shared" si="141"/>
        <v/>
      </c>
    </row>
    <row r="537" spans="1:25" x14ac:dyDescent="0.45">
      <c r="B537" s="271"/>
      <c r="C537" s="269" t="s">
        <v>1059</v>
      </c>
      <c r="D537" s="269" t="s">
        <v>1060</v>
      </c>
      <c r="E537" s="269" t="s">
        <v>184</v>
      </c>
      <c r="F537" s="269" t="s">
        <v>763</v>
      </c>
      <c r="G537" s="269" t="s">
        <v>1827</v>
      </c>
      <c r="H537" s="269" t="s">
        <v>763</v>
      </c>
      <c r="I537" s="271"/>
      <c r="W537" s="269" t="str">
        <f t="shared" si="139"/>
        <v/>
      </c>
      <c r="X537" s="269" t="str">
        <f t="shared" si="140"/>
        <v/>
      </c>
      <c r="Y537" s="269" t="str">
        <f t="shared" si="141"/>
        <v/>
      </c>
    </row>
    <row r="538" spans="1:25" x14ac:dyDescent="0.45">
      <c r="B538" s="271"/>
      <c r="C538" s="269" t="s">
        <v>1225</v>
      </c>
      <c r="D538" s="269" t="s">
        <v>1226</v>
      </c>
      <c r="E538" s="269" t="s">
        <v>184</v>
      </c>
      <c r="F538" s="269" t="s">
        <v>540</v>
      </c>
      <c r="G538" s="269" t="s">
        <v>1827</v>
      </c>
      <c r="H538" s="269" t="s">
        <v>540</v>
      </c>
      <c r="I538" s="271"/>
      <c r="W538" s="269" t="str">
        <f t="shared" si="139"/>
        <v/>
      </c>
      <c r="X538" s="269" t="str">
        <f t="shared" si="140"/>
        <v/>
      </c>
      <c r="Y538" s="269" t="str">
        <f t="shared" si="141"/>
        <v/>
      </c>
    </row>
    <row r="539" spans="1:25" x14ac:dyDescent="0.45">
      <c r="B539" s="271"/>
      <c r="C539" s="269" t="s">
        <v>1135</v>
      </c>
      <c r="D539" s="269" t="s">
        <v>1136</v>
      </c>
      <c r="E539" s="269" t="s">
        <v>184</v>
      </c>
      <c r="F539" s="269" t="s">
        <v>1147</v>
      </c>
      <c r="G539" s="269" t="s">
        <v>1827</v>
      </c>
      <c r="H539" s="269" t="s">
        <v>1147</v>
      </c>
      <c r="I539" s="271"/>
      <c r="W539" s="269" t="str">
        <f t="shared" si="139"/>
        <v/>
      </c>
      <c r="X539" s="269" t="str">
        <f t="shared" si="140"/>
        <v/>
      </c>
      <c r="Y539" s="269" t="str">
        <f t="shared" si="141"/>
        <v/>
      </c>
    </row>
    <row r="540" spans="1:25" x14ac:dyDescent="0.45">
      <c r="B540" s="271"/>
      <c r="I540" s="271"/>
      <c r="W540" s="269" t="str">
        <f t="shared" si="139"/>
        <v/>
      </c>
      <c r="X540" s="269" t="str">
        <f t="shared" si="140"/>
        <v/>
      </c>
      <c r="Y540" s="269" t="str">
        <f t="shared" si="141"/>
        <v/>
      </c>
    </row>
    <row r="541" spans="1:25" x14ac:dyDescent="0.45">
      <c r="A541" s="269">
        <f>A508+1</f>
        <v>34</v>
      </c>
      <c r="B541" s="271"/>
      <c r="C541" s="269" t="s">
        <v>44</v>
      </c>
      <c r="I541" s="271"/>
      <c r="J541" s="269" t="s">
        <v>154</v>
      </c>
      <c r="K541" s="269" t="s">
        <v>155</v>
      </c>
      <c r="P541" s="269" t="s">
        <v>1707</v>
      </c>
      <c r="W541" s="269" t="str">
        <f t="shared" si="139"/>
        <v/>
      </c>
      <c r="X541" s="269" t="str">
        <f t="shared" si="140"/>
        <v/>
      </c>
      <c r="Y541" s="269" t="str">
        <f t="shared" si="141"/>
        <v/>
      </c>
    </row>
    <row r="542" spans="1:25" x14ac:dyDescent="0.45">
      <c r="B542" s="271">
        <v>1</v>
      </c>
      <c r="C542" s="269" t="s">
        <v>1073</v>
      </c>
      <c r="D542" s="269" t="s">
        <v>1074</v>
      </c>
      <c r="E542" s="269" t="s">
        <v>185</v>
      </c>
      <c r="F542" s="269" t="s">
        <v>1086</v>
      </c>
      <c r="G542" s="269" t="s">
        <v>1995</v>
      </c>
      <c r="H542" s="269" t="s">
        <v>1086</v>
      </c>
      <c r="I542" s="271">
        <f t="shared" ref="I542" si="142">IF(E542="Full paper",1,IF(E542="Extended Abstract",2,3))</f>
        <v>1</v>
      </c>
      <c r="O542" s="269">
        <f t="shared" si="131"/>
        <v>1</v>
      </c>
      <c r="W542" s="269">
        <f t="shared" si="139"/>
        <v>1</v>
      </c>
      <c r="X542" s="269">
        <f t="shared" si="140"/>
        <v>0</v>
      </c>
      <c r="Y542" s="269">
        <f t="shared" si="141"/>
        <v>0</v>
      </c>
    </row>
    <row r="543" spans="1:25" x14ac:dyDescent="0.45">
      <c r="B543" s="271">
        <f t="shared" ref="B543:B552" si="143">B542+1</f>
        <v>2</v>
      </c>
      <c r="C543" s="269" t="s">
        <v>1077</v>
      </c>
      <c r="D543" s="269" t="s">
        <v>1078</v>
      </c>
      <c r="E543" s="269" t="s">
        <v>212</v>
      </c>
      <c r="F543" s="269" t="s">
        <v>1088</v>
      </c>
      <c r="G543" s="269" t="s">
        <v>1996</v>
      </c>
      <c r="H543" s="269" t="s">
        <v>1088</v>
      </c>
      <c r="I543" s="271">
        <f t="shared" ref="I543:I547" si="144">IF(E543="Full paper",1,IF(E543="Extended Abstract",2,3))</f>
        <v>2</v>
      </c>
      <c r="N543" s="269">
        <v>1</v>
      </c>
      <c r="O543" s="269">
        <f t="shared" si="131"/>
        <v>1</v>
      </c>
      <c r="W543" s="269">
        <f t="shared" si="139"/>
        <v>0</v>
      </c>
      <c r="X543" s="269">
        <f t="shared" si="140"/>
        <v>1</v>
      </c>
      <c r="Y543" s="269">
        <f t="shared" si="141"/>
        <v>0</v>
      </c>
    </row>
    <row r="544" spans="1:25" x14ac:dyDescent="0.45">
      <c r="B544" s="271">
        <f t="shared" si="143"/>
        <v>3</v>
      </c>
      <c r="C544" s="269" t="s">
        <v>1079</v>
      </c>
      <c r="D544" s="269" t="s">
        <v>1080</v>
      </c>
      <c r="E544" s="269" t="s">
        <v>212</v>
      </c>
      <c r="F544" s="269" t="s">
        <v>2111</v>
      </c>
      <c r="G544" s="269" t="s">
        <v>1997</v>
      </c>
      <c r="H544" s="269" t="s">
        <v>311</v>
      </c>
      <c r="I544" s="271">
        <f t="shared" si="144"/>
        <v>2</v>
      </c>
      <c r="N544" s="269">
        <v>1</v>
      </c>
      <c r="O544" s="269">
        <f t="shared" si="131"/>
        <v>1</v>
      </c>
      <c r="W544" s="269">
        <f t="shared" si="139"/>
        <v>0</v>
      </c>
      <c r="X544" s="269">
        <f t="shared" si="140"/>
        <v>1</v>
      </c>
      <c r="Y544" s="269">
        <f t="shared" si="141"/>
        <v>0</v>
      </c>
    </row>
    <row r="545" spans="1:25" x14ac:dyDescent="0.45">
      <c r="B545" s="271">
        <f t="shared" si="143"/>
        <v>4</v>
      </c>
      <c r="C545" s="269" t="s">
        <v>1075</v>
      </c>
      <c r="D545" s="269" t="s">
        <v>1076</v>
      </c>
      <c r="E545" s="269" t="s">
        <v>184</v>
      </c>
      <c r="F545" s="269" t="s">
        <v>1087</v>
      </c>
      <c r="G545" s="269" t="s">
        <v>1998</v>
      </c>
      <c r="H545" s="269" t="s">
        <v>1087</v>
      </c>
      <c r="I545" s="271">
        <f t="shared" si="144"/>
        <v>3</v>
      </c>
      <c r="O545" s="269">
        <f t="shared" si="131"/>
        <v>1</v>
      </c>
      <c r="W545" s="269">
        <f t="shared" si="139"/>
        <v>0</v>
      </c>
      <c r="X545" s="269">
        <f t="shared" si="140"/>
        <v>0</v>
      </c>
      <c r="Y545" s="269">
        <f t="shared" si="141"/>
        <v>1</v>
      </c>
    </row>
    <row r="546" spans="1:25" x14ac:dyDescent="0.45">
      <c r="B546" s="271">
        <f t="shared" si="143"/>
        <v>5</v>
      </c>
      <c r="C546" s="269">
        <v>0</v>
      </c>
      <c r="D546" s="269">
        <v>0</v>
      </c>
      <c r="E546" s="269">
        <v>0</v>
      </c>
      <c r="F546" s="269">
        <v>0</v>
      </c>
      <c r="G546" s="269">
        <v>0</v>
      </c>
      <c r="H546" s="269">
        <v>0</v>
      </c>
      <c r="I546" s="271">
        <f t="shared" si="144"/>
        <v>3</v>
      </c>
      <c r="O546" s="269">
        <f t="shared" si="131"/>
        <v>0</v>
      </c>
      <c r="W546" s="269" t="str">
        <f t="shared" si="139"/>
        <v/>
      </c>
      <c r="X546" s="269" t="str">
        <f t="shared" si="140"/>
        <v/>
      </c>
      <c r="Y546" s="269" t="str">
        <f t="shared" si="141"/>
        <v/>
      </c>
    </row>
    <row r="547" spans="1:25" x14ac:dyDescent="0.45">
      <c r="B547" s="271"/>
      <c r="I547" s="271">
        <f t="shared" si="144"/>
        <v>3</v>
      </c>
      <c r="O547" s="269">
        <f t="shared" si="131"/>
        <v>0</v>
      </c>
      <c r="W547" s="269" t="str">
        <f t="shared" si="139"/>
        <v/>
      </c>
      <c r="X547" s="269" t="str">
        <f t="shared" si="140"/>
        <v/>
      </c>
      <c r="Y547" s="269" t="str">
        <f t="shared" si="141"/>
        <v/>
      </c>
    </row>
    <row r="548" spans="1:25" x14ac:dyDescent="0.45">
      <c r="B548" s="271">
        <f>B546+1</f>
        <v>6</v>
      </c>
      <c r="I548" s="271"/>
      <c r="W548" s="269" t="str">
        <f t="shared" si="139"/>
        <v/>
      </c>
      <c r="X548" s="269" t="str">
        <f t="shared" si="140"/>
        <v/>
      </c>
      <c r="Y548" s="269" t="str">
        <f t="shared" si="141"/>
        <v/>
      </c>
    </row>
    <row r="549" spans="1:25" x14ac:dyDescent="0.45">
      <c r="B549" s="271">
        <f t="shared" si="143"/>
        <v>7</v>
      </c>
      <c r="I549" s="271"/>
      <c r="W549" s="269" t="str">
        <f t="shared" si="139"/>
        <v/>
      </c>
      <c r="X549" s="269" t="str">
        <f t="shared" si="140"/>
        <v/>
      </c>
      <c r="Y549" s="269" t="str">
        <f t="shared" si="141"/>
        <v/>
      </c>
    </row>
    <row r="550" spans="1:25" x14ac:dyDescent="0.45">
      <c r="B550" s="271">
        <f t="shared" si="143"/>
        <v>8</v>
      </c>
      <c r="I550" s="271"/>
      <c r="W550" s="269" t="str">
        <f t="shared" si="139"/>
        <v/>
      </c>
      <c r="X550" s="269" t="str">
        <f t="shared" si="140"/>
        <v/>
      </c>
      <c r="Y550" s="269" t="str">
        <f t="shared" si="141"/>
        <v/>
      </c>
    </row>
    <row r="551" spans="1:25" x14ac:dyDescent="0.45">
      <c r="B551" s="271">
        <f t="shared" si="143"/>
        <v>9</v>
      </c>
      <c r="I551" s="271"/>
      <c r="W551" s="269" t="str">
        <f t="shared" si="139"/>
        <v/>
      </c>
      <c r="X551" s="269" t="str">
        <f t="shared" si="140"/>
        <v/>
      </c>
      <c r="Y551" s="269" t="str">
        <f t="shared" si="141"/>
        <v/>
      </c>
    </row>
    <row r="552" spans="1:25" x14ac:dyDescent="0.45">
      <c r="B552" s="271">
        <f t="shared" si="143"/>
        <v>10</v>
      </c>
      <c r="I552" s="271"/>
      <c r="W552" s="269" t="str">
        <f t="shared" si="139"/>
        <v/>
      </c>
      <c r="X552" s="269" t="str">
        <f t="shared" si="140"/>
        <v/>
      </c>
      <c r="Y552" s="269" t="str">
        <f t="shared" si="141"/>
        <v/>
      </c>
    </row>
    <row r="553" spans="1:25" x14ac:dyDescent="0.45">
      <c r="B553" s="271"/>
      <c r="I553" s="271"/>
      <c r="W553" s="269" t="str">
        <f t="shared" si="139"/>
        <v/>
      </c>
      <c r="X553" s="269" t="str">
        <f t="shared" si="140"/>
        <v/>
      </c>
      <c r="Y553" s="269" t="str">
        <f t="shared" si="141"/>
        <v/>
      </c>
    </row>
    <row r="554" spans="1:25" x14ac:dyDescent="0.45">
      <c r="A554" s="269">
        <f>A541+1</f>
        <v>35</v>
      </c>
      <c r="B554" s="271"/>
      <c r="C554" s="269" t="s">
        <v>54</v>
      </c>
      <c r="I554" s="271"/>
      <c r="J554" s="269" t="s">
        <v>156</v>
      </c>
      <c r="K554" s="269" t="s">
        <v>58</v>
      </c>
      <c r="L554" s="269" t="s">
        <v>116</v>
      </c>
      <c r="M554" s="269" t="s">
        <v>117</v>
      </c>
      <c r="W554" s="269" t="str">
        <f t="shared" si="139"/>
        <v/>
      </c>
      <c r="X554" s="269" t="str">
        <f t="shared" si="140"/>
        <v/>
      </c>
      <c r="Y554" s="269" t="str">
        <f t="shared" si="141"/>
        <v/>
      </c>
    </row>
    <row r="555" spans="1:25" x14ac:dyDescent="0.45">
      <c r="B555" s="271">
        <v>1</v>
      </c>
      <c r="C555" s="269" t="s">
        <v>1090</v>
      </c>
      <c r="D555" s="269" t="s">
        <v>1091</v>
      </c>
      <c r="E555" s="269" t="s">
        <v>185</v>
      </c>
      <c r="F555" s="269" t="s">
        <v>2112</v>
      </c>
      <c r="G555" s="269" t="s">
        <v>1999</v>
      </c>
      <c r="H555" s="269" t="s">
        <v>1110</v>
      </c>
      <c r="I555" s="271">
        <f t="shared" si="133"/>
        <v>1</v>
      </c>
      <c r="N555" s="269" t="s">
        <v>1650</v>
      </c>
      <c r="O555" s="269">
        <f t="shared" ref="O555:O587" si="145">IF(G555="Not Registered",0,IF(G555=0,0,1))</f>
        <v>1</v>
      </c>
      <c r="W555" s="269">
        <f t="shared" si="139"/>
        <v>1</v>
      </c>
      <c r="X555" s="269">
        <f t="shared" si="140"/>
        <v>0</v>
      </c>
      <c r="Y555" s="269">
        <f t="shared" si="141"/>
        <v>0</v>
      </c>
    </row>
    <row r="556" spans="1:25" x14ac:dyDescent="0.45">
      <c r="B556" s="271">
        <f t="shared" ref="B556:B565" si="146">B555+1</f>
        <v>2</v>
      </c>
      <c r="C556" s="269" t="s">
        <v>1100</v>
      </c>
      <c r="D556" s="269" t="s">
        <v>1101</v>
      </c>
      <c r="E556" s="269" t="s">
        <v>185</v>
      </c>
      <c r="F556" s="269" t="s">
        <v>190</v>
      </c>
      <c r="G556" s="269" t="s">
        <v>1816</v>
      </c>
      <c r="H556" s="269" t="s">
        <v>190</v>
      </c>
      <c r="I556" s="271">
        <f t="shared" ref="I556:I565" si="147">IF(E556="Full paper",1,IF(E556="Extended Abstract",2,3))</f>
        <v>1</v>
      </c>
      <c r="N556" s="269" t="s">
        <v>1650</v>
      </c>
      <c r="O556" s="269">
        <f t="shared" si="145"/>
        <v>1</v>
      </c>
      <c r="W556" s="269">
        <f t="shared" si="139"/>
        <v>1</v>
      </c>
      <c r="X556" s="269">
        <f t="shared" si="140"/>
        <v>0</v>
      </c>
      <c r="Y556" s="269">
        <f t="shared" si="141"/>
        <v>0</v>
      </c>
    </row>
    <row r="557" spans="1:25" x14ac:dyDescent="0.45">
      <c r="B557" s="271">
        <f t="shared" si="146"/>
        <v>3</v>
      </c>
      <c r="C557" s="269" t="s">
        <v>1102</v>
      </c>
      <c r="D557" s="269" t="s">
        <v>1103</v>
      </c>
      <c r="E557" s="269" t="s">
        <v>185</v>
      </c>
      <c r="F557" s="269" t="s">
        <v>2113</v>
      </c>
      <c r="G557" s="269" t="s">
        <v>2001</v>
      </c>
      <c r="H557" s="269" t="s">
        <v>736</v>
      </c>
      <c r="I557" s="271">
        <f t="shared" si="147"/>
        <v>1</v>
      </c>
      <c r="N557" s="269" t="s">
        <v>1650</v>
      </c>
      <c r="O557" s="269">
        <f t="shared" si="145"/>
        <v>1</v>
      </c>
      <c r="W557" s="269">
        <f t="shared" si="139"/>
        <v>1</v>
      </c>
      <c r="X557" s="269">
        <f t="shared" si="140"/>
        <v>0</v>
      </c>
      <c r="Y557" s="269">
        <f t="shared" si="141"/>
        <v>0</v>
      </c>
    </row>
    <row r="558" spans="1:25" x14ac:dyDescent="0.45">
      <c r="B558" s="271">
        <f t="shared" si="146"/>
        <v>4</v>
      </c>
      <c r="C558" s="269" t="s">
        <v>804</v>
      </c>
      <c r="D558" s="269" t="s">
        <v>805</v>
      </c>
      <c r="E558" s="269" t="s">
        <v>184</v>
      </c>
      <c r="F558" s="269" t="s">
        <v>827</v>
      </c>
      <c r="G558" s="269" t="s">
        <v>2007</v>
      </c>
      <c r="H558" s="269" t="s">
        <v>827</v>
      </c>
      <c r="I558" s="271">
        <f t="shared" si="147"/>
        <v>3</v>
      </c>
      <c r="N558" s="269" t="s">
        <v>1650</v>
      </c>
      <c r="O558" s="269">
        <f t="shared" si="145"/>
        <v>1</v>
      </c>
      <c r="W558" s="269">
        <f t="shared" si="139"/>
        <v>0</v>
      </c>
      <c r="X558" s="269">
        <f t="shared" si="140"/>
        <v>0</v>
      </c>
      <c r="Y558" s="269">
        <f t="shared" si="141"/>
        <v>1</v>
      </c>
    </row>
    <row r="559" spans="1:25" x14ac:dyDescent="0.45">
      <c r="B559" s="271">
        <f t="shared" si="146"/>
        <v>5</v>
      </c>
      <c r="C559" s="269" t="s">
        <v>1098</v>
      </c>
      <c r="D559" s="269" t="s">
        <v>1099</v>
      </c>
      <c r="E559" s="269" t="s">
        <v>184</v>
      </c>
      <c r="F559" s="269" t="s">
        <v>214</v>
      </c>
      <c r="G559" s="269" t="s">
        <v>2002</v>
      </c>
      <c r="H559" s="269" t="s">
        <v>214</v>
      </c>
      <c r="I559" s="271">
        <f t="shared" si="147"/>
        <v>3</v>
      </c>
      <c r="N559" s="269" t="s">
        <v>1650</v>
      </c>
      <c r="O559" s="269">
        <f t="shared" si="145"/>
        <v>1</v>
      </c>
      <c r="W559" s="269">
        <f t="shared" si="139"/>
        <v>0</v>
      </c>
      <c r="X559" s="269">
        <f t="shared" si="140"/>
        <v>0</v>
      </c>
      <c r="Y559" s="269">
        <f t="shared" si="141"/>
        <v>1</v>
      </c>
    </row>
    <row r="560" spans="1:25" x14ac:dyDescent="0.45">
      <c r="B560" s="271"/>
      <c r="I560" s="271">
        <f t="shared" si="147"/>
        <v>3</v>
      </c>
      <c r="O560" s="269">
        <f t="shared" si="145"/>
        <v>0</v>
      </c>
      <c r="W560" s="269" t="str">
        <f t="shared" si="139"/>
        <v/>
      </c>
      <c r="X560" s="269" t="str">
        <f t="shared" si="140"/>
        <v/>
      </c>
      <c r="Y560" s="269" t="str">
        <f t="shared" si="141"/>
        <v/>
      </c>
    </row>
    <row r="561" spans="1:25" x14ac:dyDescent="0.45">
      <c r="B561" s="271">
        <f>B559+1</f>
        <v>6</v>
      </c>
      <c r="C561" s="269" t="s">
        <v>1104</v>
      </c>
      <c r="D561" s="269" t="s">
        <v>1105</v>
      </c>
      <c r="E561" s="269" t="s">
        <v>184</v>
      </c>
      <c r="F561" s="269" t="s">
        <v>1114</v>
      </c>
      <c r="G561" s="269" t="s">
        <v>2003</v>
      </c>
      <c r="H561" s="269" t="s">
        <v>1114</v>
      </c>
      <c r="I561" s="271">
        <f t="shared" si="147"/>
        <v>3</v>
      </c>
      <c r="N561" s="269" t="s">
        <v>1651</v>
      </c>
      <c r="O561" s="269">
        <f t="shared" si="145"/>
        <v>1</v>
      </c>
      <c r="W561" s="269">
        <f t="shared" si="139"/>
        <v>0</v>
      </c>
      <c r="X561" s="269">
        <f t="shared" si="140"/>
        <v>0</v>
      </c>
      <c r="Y561" s="269">
        <f t="shared" si="141"/>
        <v>1</v>
      </c>
    </row>
    <row r="562" spans="1:25" x14ac:dyDescent="0.45">
      <c r="B562" s="271">
        <f t="shared" si="146"/>
        <v>7</v>
      </c>
      <c r="C562" s="269" t="s">
        <v>1106</v>
      </c>
      <c r="D562" s="269" t="s">
        <v>1107</v>
      </c>
      <c r="E562" s="269" t="s">
        <v>184</v>
      </c>
      <c r="F562" s="269" t="s">
        <v>2114</v>
      </c>
      <c r="G562" s="269" t="s">
        <v>2004</v>
      </c>
      <c r="H562" s="269" t="s">
        <v>1115</v>
      </c>
      <c r="I562" s="271">
        <f t="shared" si="147"/>
        <v>3</v>
      </c>
      <c r="N562" s="269" t="s">
        <v>1651</v>
      </c>
      <c r="O562" s="269">
        <f t="shared" si="145"/>
        <v>1</v>
      </c>
      <c r="W562" s="269">
        <f t="shared" si="139"/>
        <v>0</v>
      </c>
      <c r="X562" s="269">
        <f t="shared" si="140"/>
        <v>0</v>
      </c>
      <c r="Y562" s="269">
        <f t="shared" si="141"/>
        <v>1</v>
      </c>
    </row>
    <row r="563" spans="1:25" x14ac:dyDescent="0.45">
      <c r="B563" s="271">
        <f t="shared" si="146"/>
        <v>8</v>
      </c>
      <c r="C563" s="269" t="s">
        <v>1108</v>
      </c>
      <c r="D563" s="269" t="s">
        <v>1109</v>
      </c>
      <c r="E563" s="269" t="s">
        <v>184</v>
      </c>
      <c r="F563" s="269" t="s">
        <v>2115</v>
      </c>
      <c r="G563" s="269" t="s">
        <v>2005</v>
      </c>
      <c r="H563" s="269" t="s">
        <v>1116</v>
      </c>
      <c r="I563" s="271">
        <f t="shared" si="147"/>
        <v>3</v>
      </c>
      <c r="N563" s="269" t="s">
        <v>1651</v>
      </c>
      <c r="O563" s="269">
        <f t="shared" si="145"/>
        <v>1</v>
      </c>
      <c r="W563" s="269">
        <f t="shared" si="139"/>
        <v>0</v>
      </c>
      <c r="X563" s="269">
        <f t="shared" si="140"/>
        <v>0</v>
      </c>
      <c r="Y563" s="269">
        <f t="shared" si="141"/>
        <v>1</v>
      </c>
    </row>
    <row r="564" spans="1:25" x14ac:dyDescent="0.45">
      <c r="B564" s="271">
        <f t="shared" si="146"/>
        <v>9</v>
      </c>
      <c r="C564" s="269" t="s">
        <v>1071</v>
      </c>
      <c r="D564" s="269" t="s">
        <v>1072</v>
      </c>
      <c r="E564" s="269" t="s">
        <v>184</v>
      </c>
      <c r="F564" s="269" t="s">
        <v>1085</v>
      </c>
      <c r="G564" s="269" t="s">
        <v>2006</v>
      </c>
      <c r="H564" s="269" t="s">
        <v>1085</v>
      </c>
      <c r="I564" s="271">
        <f t="shared" si="147"/>
        <v>3</v>
      </c>
      <c r="N564" s="269" t="s">
        <v>1651</v>
      </c>
      <c r="O564" s="269">
        <f t="shared" si="145"/>
        <v>1</v>
      </c>
      <c r="W564" s="269">
        <f t="shared" si="139"/>
        <v>0</v>
      </c>
      <c r="X564" s="269">
        <f t="shared" si="140"/>
        <v>0</v>
      </c>
      <c r="Y564" s="269">
        <f t="shared" si="141"/>
        <v>1</v>
      </c>
    </row>
    <row r="565" spans="1:25" x14ac:dyDescent="0.45">
      <c r="B565" s="271">
        <f t="shared" si="146"/>
        <v>10</v>
      </c>
      <c r="C565" s="269">
        <v>0</v>
      </c>
      <c r="D565" s="269">
        <v>0</v>
      </c>
      <c r="E565" s="269">
        <v>0</v>
      </c>
      <c r="F565" s="269">
        <v>0</v>
      </c>
      <c r="G565" s="269">
        <v>0</v>
      </c>
      <c r="H565" s="269">
        <v>0</v>
      </c>
      <c r="I565" s="271">
        <f t="shared" si="147"/>
        <v>3</v>
      </c>
      <c r="N565" s="269" t="s">
        <v>1651</v>
      </c>
      <c r="O565" s="269">
        <f t="shared" si="145"/>
        <v>0</v>
      </c>
      <c r="W565" s="269" t="str">
        <f t="shared" si="139"/>
        <v/>
      </c>
      <c r="X565" s="269" t="str">
        <f t="shared" si="140"/>
        <v/>
      </c>
      <c r="Y565" s="269" t="str">
        <f t="shared" si="141"/>
        <v/>
      </c>
    </row>
    <row r="566" spans="1:25" x14ac:dyDescent="0.45">
      <c r="B566" s="271"/>
      <c r="I566" s="271"/>
      <c r="O566" s="269">
        <f t="shared" si="145"/>
        <v>0</v>
      </c>
      <c r="W566" s="269" t="str">
        <f t="shared" si="139"/>
        <v/>
      </c>
      <c r="X566" s="269" t="str">
        <f t="shared" si="140"/>
        <v/>
      </c>
      <c r="Y566" s="269" t="str">
        <f t="shared" si="141"/>
        <v/>
      </c>
    </row>
    <row r="567" spans="1:25" x14ac:dyDescent="0.45">
      <c r="B567" s="271"/>
      <c r="I567" s="271"/>
      <c r="W567" s="269" t="str">
        <f t="shared" si="139"/>
        <v/>
      </c>
      <c r="X567" s="269" t="str">
        <f t="shared" si="140"/>
        <v/>
      </c>
      <c r="Y567" s="269" t="str">
        <f t="shared" si="141"/>
        <v/>
      </c>
    </row>
    <row r="568" spans="1:25" x14ac:dyDescent="0.45">
      <c r="B568" s="271"/>
      <c r="C568" s="269" t="s">
        <v>2175</v>
      </c>
      <c r="I568" s="271"/>
      <c r="W568" s="269" t="str">
        <f t="shared" si="139"/>
        <v/>
      </c>
      <c r="X568" s="269" t="str">
        <f t="shared" si="140"/>
        <v/>
      </c>
      <c r="Y568" s="269" t="str">
        <f t="shared" si="141"/>
        <v/>
      </c>
    </row>
    <row r="569" spans="1:25" x14ac:dyDescent="0.45">
      <c r="B569" s="271"/>
      <c r="C569" s="269" t="s">
        <v>1092</v>
      </c>
      <c r="D569" s="269" t="s">
        <v>1093</v>
      </c>
      <c r="E569" s="269" t="s">
        <v>184</v>
      </c>
      <c r="F569" s="269" t="s">
        <v>1111</v>
      </c>
      <c r="G569" s="269" t="s">
        <v>1827</v>
      </c>
      <c r="H569" s="269" t="s">
        <v>1111</v>
      </c>
      <c r="I569" s="271"/>
      <c r="W569" s="269" t="str">
        <f t="shared" si="139"/>
        <v/>
      </c>
      <c r="X569" s="269" t="str">
        <f t="shared" si="140"/>
        <v/>
      </c>
      <c r="Y569" s="269" t="str">
        <f t="shared" si="141"/>
        <v/>
      </c>
    </row>
    <row r="570" spans="1:25" x14ac:dyDescent="0.45">
      <c r="B570" s="271"/>
      <c r="C570" s="269" t="s">
        <v>1094</v>
      </c>
      <c r="D570" s="269" t="s">
        <v>1095</v>
      </c>
      <c r="E570" s="269" t="s">
        <v>184</v>
      </c>
      <c r="F570" s="269" t="s">
        <v>1112</v>
      </c>
      <c r="G570" s="269" t="s">
        <v>1827</v>
      </c>
      <c r="H570" s="269" t="s">
        <v>1112</v>
      </c>
      <c r="I570" s="271"/>
      <c r="W570" s="269" t="str">
        <f t="shared" si="139"/>
        <v/>
      </c>
      <c r="X570" s="269" t="str">
        <f t="shared" si="140"/>
        <v/>
      </c>
      <c r="Y570" s="269" t="str">
        <f t="shared" si="141"/>
        <v/>
      </c>
    </row>
    <row r="571" spans="1:25" x14ac:dyDescent="0.45">
      <c r="B571" s="271"/>
      <c r="C571" s="269" t="s">
        <v>1081</v>
      </c>
      <c r="D571" s="269" t="s">
        <v>1082</v>
      </c>
      <c r="E571" s="269" t="s">
        <v>185</v>
      </c>
      <c r="F571" s="269" t="s">
        <v>1089</v>
      </c>
      <c r="G571" s="269" t="s">
        <v>1827</v>
      </c>
      <c r="H571" s="269" t="s">
        <v>1089</v>
      </c>
      <c r="I571" s="271">
        <f t="shared" ref="I571" si="148">IF(E571="Full paper",1,IF(E571="Extended Abstract",2,3))</f>
        <v>1</v>
      </c>
      <c r="W571" s="269" t="str">
        <f t="shared" si="139"/>
        <v/>
      </c>
      <c r="X571" s="269" t="str">
        <f t="shared" si="140"/>
        <v/>
      </c>
      <c r="Y571" s="269" t="str">
        <f t="shared" si="141"/>
        <v/>
      </c>
    </row>
    <row r="572" spans="1:25" x14ac:dyDescent="0.45">
      <c r="B572" s="271"/>
      <c r="C572" s="269" t="s">
        <v>1083</v>
      </c>
      <c r="D572" s="269" t="s">
        <v>1084</v>
      </c>
      <c r="E572" s="269" t="s">
        <v>185</v>
      </c>
      <c r="F572" s="269" t="s">
        <v>1089</v>
      </c>
      <c r="G572" s="269" t="s">
        <v>1827</v>
      </c>
      <c r="H572" s="269" t="s">
        <v>1089</v>
      </c>
      <c r="I572" s="271">
        <f t="shared" ref="I572" si="149">IF(E572="Full paper",1,IF(E572="Extended Abstract",2,3))</f>
        <v>1</v>
      </c>
      <c r="W572" s="269" t="str">
        <f t="shared" si="139"/>
        <v/>
      </c>
      <c r="X572" s="269" t="str">
        <f t="shared" si="140"/>
        <v/>
      </c>
      <c r="Y572" s="269" t="str">
        <f t="shared" si="141"/>
        <v/>
      </c>
    </row>
    <row r="573" spans="1:25" x14ac:dyDescent="0.45">
      <c r="B573" s="271"/>
      <c r="I573" s="271"/>
      <c r="W573" s="269" t="str">
        <f t="shared" si="139"/>
        <v/>
      </c>
      <c r="X573" s="269" t="str">
        <f t="shared" si="140"/>
        <v/>
      </c>
      <c r="Y573" s="269" t="str">
        <f t="shared" si="141"/>
        <v/>
      </c>
    </row>
    <row r="574" spans="1:25" x14ac:dyDescent="0.45">
      <c r="B574" s="271"/>
      <c r="I574" s="271"/>
      <c r="W574" s="269" t="str">
        <f t="shared" si="139"/>
        <v/>
      </c>
      <c r="X574" s="269" t="str">
        <f t="shared" si="140"/>
        <v/>
      </c>
      <c r="Y574" s="269" t="str">
        <f t="shared" si="141"/>
        <v/>
      </c>
    </row>
    <row r="575" spans="1:25" x14ac:dyDescent="0.45">
      <c r="A575" s="269">
        <f>A554+1</f>
        <v>36</v>
      </c>
      <c r="B575" s="271"/>
      <c r="C575" s="269" t="s">
        <v>8</v>
      </c>
      <c r="I575" s="271"/>
      <c r="J575" s="269" t="s">
        <v>87</v>
      </c>
      <c r="K575" s="269" t="s">
        <v>88</v>
      </c>
      <c r="L575" s="269" t="s">
        <v>140</v>
      </c>
      <c r="M575" s="269" t="s">
        <v>141</v>
      </c>
      <c r="P575" s="269" t="s">
        <v>1720</v>
      </c>
      <c r="W575" s="269" t="str">
        <f t="shared" si="139"/>
        <v/>
      </c>
      <c r="X575" s="269" t="str">
        <f t="shared" si="140"/>
        <v/>
      </c>
      <c r="Y575" s="269" t="str">
        <f t="shared" si="141"/>
        <v/>
      </c>
    </row>
    <row r="576" spans="1:25" x14ac:dyDescent="0.45">
      <c r="B576" s="271">
        <v>1</v>
      </c>
      <c r="C576" s="269" t="s">
        <v>1117</v>
      </c>
      <c r="D576" s="269" t="s">
        <v>1118</v>
      </c>
      <c r="E576" s="269" t="s">
        <v>212</v>
      </c>
      <c r="F576" s="269" t="s">
        <v>1141</v>
      </c>
      <c r="G576" s="269" t="s">
        <v>2008</v>
      </c>
      <c r="H576" s="269" t="s">
        <v>1141</v>
      </c>
      <c r="I576" s="271">
        <f t="shared" si="133"/>
        <v>2</v>
      </c>
      <c r="J576" s="269" t="s">
        <v>2189</v>
      </c>
      <c r="K576" s="269" t="s">
        <v>2190</v>
      </c>
      <c r="O576" s="269">
        <f t="shared" si="145"/>
        <v>1</v>
      </c>
      <c r="P576" s="269" t="s">
        <v>1739</v>
      </c>
      <c r="W576" s="269">
        <f t="shared" si="139"/>
        <v>0</v>
      </c>
      <c r="X576" s="269">
        <f t="shared" si="140"/>
        <v>1</v>
      </c>
      <c r="Y576" s="269">
        <f t="shared" si="141"/>
        <v>0</v>
      </c>
    </row>
    <row r="577" spans="1:25" x14ac:dyDescent="0.45">
      <c r="B577" s="271">
        <f t="shared" ref="B577:B586" si="150">B576+1</f>
        <v>2</v>
      </c>
      <c r="C577" s="269" t="s">
        <v>1119</v>
      </c>
      <c r="D577" s="269" t="s">
        <v>1120</v>
      </c>
      <c r="E577" s="269" t="s">
        <v>185</v>
      </c>
      <c r="F577" s="269" t="s">
        <v>2116</v>
      </c>
      <c r="G577" s="269" t="s">
        <v>2009</v>
      </c>
      <c r="H577" s="269" t="s">
        <v>1142</v>
      </c>
      <c r="I577" s="271">
        <f t="shared" ref="I577:I587" si="151">IF(E577="Full paper",1,IF(E577="Extended Abstract",2,3))</f>
        <v>1</v>
      </c>
      <c r="O577" s="269">
        <f t="shared" si="145"/>
        <v>1</v>
      </c>
      <c r="W577" s="269">
        <f t="shared" si="139"/>
        <v>1</v>
      </c>
      <c r="X577" s="269">
        <f t="shared" si="140"/>
        <v>0</v>
      </c>
      <c r="Y577" s="269">
        <f t="shared" si="141"/>
        <v>0</v>
      </c>
    </row>
    <row r="578" spans="1:25" x14ac:dyDescent="0.45">
      <c r="B578" s="271">
        <f t="shared" si="150"/>
        <v>3</v>
      </c>
      <c r="C578" s="269" t="s">
        <v>1121</v>
      </c>
      <c r="D578" s="269" t="s">
        <v>1122</v>
      </c>
      <c r="E578" s="269" t="s">
        <v>185</v>
      </c>
      <c r="F578" s="269" t="s">
        <v>1143</v>
      </c>
      <c r="G578" s="269" t="s">
        <v>2010</v>
      </c>
      <c r="H578" s="269" t="s">
        <v>1143</v>
      </c>
      <c r="I578" s="271">
        <f t="shared" si="151"/>
        <v>1</v>
      </c>
      <c r="O578" s="269">
        <f t="shared" si="145"/>
        <v>1</v>
      </c>
      <c r="W578" s="269">
        <f t="shared" si="139"/>
        <v>1</v>
      </c>
      <c r="X578" s="269">
        <f t="shared" si="140"/>
        <v>0</v>
      </c>
      <c r="Y578" s="269">
        <f t="shared" si="141"/>
        <v>0</v>
      </c>
    </row>
    <row r="579" spans="1:25" x14ac:dyDescent="0.45">
      <c r="B579" s="271">
        <f t="shared" si="150"/>
        <v>4</v>
      </c>
      <c r="C579" s="269" t="s">
        <v>1123</v>
      </c>
      <c r="D579" s="269" t="s">
        <v>1124</v>
      </c>
      <c r="E579" s="269" t="s">
        <v>185</v>
      </c>
      <c r="F579" s="269" t="s">
        <v>1143</v>
      </c>
      <c r="G579" s="269" t="s">
        <v>2010</v>
      </c>
      <c r="H579" s="269" t="s">
        <v>1143</v>
      </c>
      <c r="I579" s="271">
        <f t="shared" si="151"/>
        <v>1</v>
      </c>
      <c r="O579" s="269">
        <f t="shared" si="145"/>
        <v>1</v>
      </c>
      <c r="W579" s="269">
        <f t="shared" si="139"/>
        <v>1</v>
      </c>
      <c r="X579" s="269">
        <f t="shared" si="140"/>
        <v>0</v>
      </c>
      <c r="Y579" s="269">
        <f t="shared" si="141"/>
        <v>0</v>
      </c>
    </row>
    <row r="580" spans="1:25" x14ac:dyDescent="0.45">
      <c r="B580" s="271">
        <f t="shared" si="150"/>
        <v>5</v>
      </c>
      <c r="C580" s="269" t="s">
        <v>1438</v>
      </c>
      <c r="D580" s="269" t="s">
        <v>1439</v>
      </c>
      <c r="E580" s="269" t="s">
        <v>212</v>
      </c>
      <c r="F580" s="269" t="s">
        <v>1446</v>
      </c>
      <c r="G580" s="269" t="s">
        <v>2057</v>
      </c>
      <c r="H580" s="269" t="s">
        <v>1446</v>
      </c>
      <c r="I580" s="271">
        <f t="shared" si="151"/>
        <v>2</v>
      </c>
      <c r="O580" s="269">
        <f t="shared" si="145"/>
        <v>1</v>
      </c>
      <c r="W580" s="269">
        <f t="shared" si="139"/>
        <v>0</v>
      </c>
      <c r="X580" s="269">
        <f t="shared" si="140"/>
        <v>1</v>
      </c>
      <c r="Y580" s="269">
        <f t="shared" si="141"/>
        <v>0</v>
      </c>
    </row>
    <row r="581" spans="1:25" x14ac:dyDescent="0.45">
      <c r="B581" s="271"/>
      <c r="I581" s="271">
        <f t="shared" si="151"/>
        <v>3</v>
      </c>
      <c r="O581" s="269">
        <f t="shared" si="145"/>
        <v>0</v>
      </c>
      <c r="W581" s="269" t="str">
        <f t="shared" si="139"/>
        <v/>
      </c>
      <c r="X581" s="269" t="str">
        <f t="shared" si="140"/>
        <v/>
      </c>
      <c r="Y581" s="269" t="str">
        <f t="shared" si="141"/>
        <v/>
      </c>
    </row>
    <row r="582" spans="1:25" x14ac:dyDescent="0.45">
      <c r="B582" s="271">
        <f>B580+1</f>
        <v>6</v>
      </c>
      <c r="C582" s="269" t="s">
        <v>1241</v>
      </c>
      <c r="D582" s="269" t="s">
        <v>1242</v>
      </c>
      <c r="E582" s="269" t="s">
        <v>185</v>
      </c>
      <c r="F582" s="269" t="s">
        <v>1253</v>
      </c>
      <c r="G582" s="269" t="s">
        <v>2016</v>
      </c>
      <c r="H582" s="269" t="s">
        <v>1253</v>
      </c>
      <c r="I582" s="271">
        <f t="shared" si="151"/>
        <v>1</v>
      </c>
      <c r="O582" s="269">
        <f t="shared" si="145"/>
        <v>1</v>
      </c>
      <c r="W582" s="269">
        <f t="shared" si="139"/>
        <v>1</v>
      </c>
      <c r="X582" s="269">
        <f t="shared" si="140"/>
        <v>0</v>
      </c>
      <c r="Y582" s="269">
        <f t="shared" si="141"/>
        <v>0</v>
      </c>
    </row>
    <row r="583" spans="1:25" x14ac:dyDescent="0.45">
      <c r="B583" s="271">
        <f t="shared" si="150"/>
        <v>7</v>
      </c>
      <c r="C583" s="269" t="s">
        <v>1235</v>
      </c>
      <c r="D583" s="269" t="s">
        <v>1236</v>
      </c>
      <c r="E583" s="269" t="s">
        <v>185</v>
      </c>
      <c r="F583" s="269" t="s">
        <v>1250</v>
      </c>
      <c r="G583" s="269" t="s">
        <v>2015</v>
      </c>
      <c r="H583" s="269" t="s">
        <v>1250</v>
      </c>
      <c r="I583" s="271">
        <f t="shared" si="151"/>
        <v>1</v>
      </c>
      <c r="O583" s="269">
        <f t="shared" si="145"/>
        <v>1</v>
      </c>
      <c r="W583" s="269">
        <f t="shared" si="139"/>
        <v>1</v>
      </c>
      <c r="X583" s="269">
        <f t="shared" si="140"/>
        <v>0</v>
      </c>
      <c r="Y583" s="269">
        <f t="shared" si="141"/>
        <v>0</v>
      </c>
    </row>
    <row r="584" spans="1:25" x14ac:dyDescent="0.45">
      <c r="B584" s="271">
        <f t="shared" si="150"/>
        <v>8</v>
      </c>
      <c r="C584" s="269" t="s">
        <v>1164</v>
      </c>
      <c r="D584" s="269" t="s">
        <v>1165</v>
      </c>
      <c r="E584" s="269" t="s">
        <v>212</v>
      </c>
      <c r="F584" s="269" t="s">
        <v>1174</v>
      </c>
      <c r="G584" s="269" t="s">
        <v>2021</v>
      </c>
      <c r="H584" s="269" t="s">
        <v>1174</v>
      </c>
      <c r="I584" s="271">
        <f t="shared" si="151"/>
        <v>2</v>
      </c>
      <c r="O584" s="269">
        <f t="shared" si="145"/>
        <v>1</v>
      </c>
      <c r="W584" s="269">
        <f t="shared" si="139"/>
        <v>0</v>
      </c>
      <c r="X584" s="269">
        <f t="shared" si="140"/>
        <v>1</v>
      </c>
      <c r="Y584" s="269">
        <f t="shared" si="141"/>
        <v>0</v>
      </c>
    </row>
    <row r="585" spans="1:25" x14ac:dyDescent="0.45">
      <c r="B585" s="271">
        <f t="shared" si="150"/>
        <v>9</v>
      </c>
      <c r="C585" s="269" t="s">
        <v>1129</v>
      </c>
      <c r="D585" s="269" t="s">
        <v>1130</v>
      </c>
      <c r="E585" s="269" t="s">
        <v>212</v>
      </c>
      <c r="F585" s="269" t="s">
        <v>2118</v>
      </c>
      <c r="G585" s="269" t="s">
        <v>2013</v>
      </c>
      <c r="H585" s="269" t="s">
        <v>1146</v>
      </c>
      <c r="I585" s="271">
        <f t="shared" si="151"/>
        <v>2</v>
      </c>
      <c r="O585" s="269">
        <f t="shared" si="145"/>
        <v>1</v>
      </c>
      <c r="W585" s="269">
        <f t="shared" si="139"/>
        <v>0</v>
      </c>
      <c r="X585" s="269">
        <f t="shared" si="140"/>
        <v>1</v>
      </c>
      <c r="Y585" s="269">
        <f t="shared" si="141"/>
        <v>0</v>
      </c>
    </row>
    <row r="586" spans="1:25" x14ac:dyDescent="0.45">
      <c r="B586" s="271">
        <f t="shared" si="150"/>
        <v>10</v>
      </c>
      <c r="C586" s="269" t="s">
        <v>1202</v>
      </c>
      <c r="D586" s="269" t="s">
        <v>1203</v>
      </c>
      <c r="E586" s="269" t="s">
        <v>184</v>
      </c>
      <c r="F586" s="269" t="s">
        <v>1218</v>
      </c>
      <c r="G586" s="269" t="s">
        <v>1712</v>
      </c>
      <c r="H586" s="269" t="s">
        <v>1218</v>
      </c>
      <c r="I586" s="271">
        <f t="shared" si="151"/>
        <v>3</v>
      </c>
      <c r="O586" s="269">
        <f t="shared" si="145"/>
        <v>1</v>
      </c>
      <c r="W586" s="269">
        <f t="shared" si="139"/>
        <v>0</v>
      </c>
      <c r="X586" s="269">
        <f t="shared" si="140"/>
        <v>0</v>
      </c>
      <c r="Y586" s="269">
        <f t="shared" si="141"/>
        <v>1</v>
      </c>
    </row>
    <row r="587" spans="1:25" x14ac:dyDescent="0.45">
      <c r="B587" s="271"/>
      <c r="I587" s="271">
        <f t="shared" si="151"/>
        <v>3</v>
      </c>
      <c r="O587" s="269">
        <f t="shared" si="145"/>
        <v>0</v>
      </c>
      <c r="W587" s="269" t="str">
        <f t="shared" si="139"/>
        <v/>
      </c>
      <c r="X587" s="269" t="str">
        <f t="shared" si="140"/>
        <v/>
      </c>
      <c r="Y587" s="269" t="str">
        <f t="shared" si="141"/>
        <v/>
      </c>
    </row>
    <row r="588" spans="1:25" x14ac:dyDescent="0.45">
      <c r="B588" s="271"/>
      <c r="I588" s="271"/>
      <c r="W588" s="269" t="str">
        <f t="shared" si="139"/>
        <v/>
      </c>
      <c r="X588" s="269" t="str">
        <f t="shared" si="140"/>
        <v/>
      </c>
      <c r="Y588" s="269" t="str">
        <f t="shared" si="141"/>
        <v/>
      </c>
    </row>
    <row r="589" spans="1:25" x14ac:dyDescent="0.45">
      <c r="A589" s="269">
        <f>A575+1</f>
        <v>37</v>
      </c>
      <c r="B589" s="271"/>
      <c r="C589" s="269" t="s">
        <v>13</v>
      </c>
      <c r="I589" s="271"/>
      <c r="J589" s="269" t="s">
        <v>138</v>
      </c>
      <c r="K589" s="269" t="s">
        <v>139</v>
      </c>
      <c r="L589" s="269" t="s">
        <v>65</v>
      </c>
      <c r="M589" s="269" t="s">
        <v>66</v>
      </c>
      <c r="W589" s="269" t="str">
        <f t="shared" si="139"/>
        <v/>
      </c>
      <c r="X589" s="269" t="str">
        <f t="shared" si="140"/>
        <v/>
      </c>
      <c r="Y589" s="269" t="str">
        <f t="shared" si="141"/>
        <v/>
      </c>
    </row>
    <row r="590" spans="1:25" x14ac:dyDescent="0.45">
      <c r="B590" s="271">
        <v>1</v>
      </c>
      <c r="C590" s="269" t="s">
        <v>1150</v>
      </c>
      <c r="D590" s="269" t="s">
        <v>1151</v>
      </c>
      <c r="E590" s="269" t="s">
        <v>185</v>
      </c>
      <c r="F590" s="269" t="s">
        <v>1168</v>
      </c>
      <c r="G590" s="269" t="s">
        <v>2017</v>
      </c>
      <c r="H590" s="269" t="s">
        <v>1168</v>
      </c>
      <c r="I590" s="271">
        <f t="shared" ref="I590" si="152">IF(E590="Full paper",1,IF(E590="Extended Abstract",2,3))</f>
        <v>1</v>
      </c>
      <c r="O590" s="269">
        <f t="shared" ref="O590:O601" si="153">IF(G590="Not Registered",0,IF(G590=0,0,1))</f>
        <v>1</v>
      </c>
      <c r="W590" s="269">
        <f t="shared" si="139"/>
        <v>1</v>
      </c>
      <c r="X590" s="269">
        <f t="shared" si="140"/>
        <v>0</v>
      </c>
      <c r="Y590" s="269">
        <f t="shared" si="141"/>
        <v>0</v>
      </c>
    </row>
    <row r="591" spans="1:25" x14ac:dyDescent="0.45">
      <c r="B591" s="271">
        <f t="shared" ref="B591:B600" si="154">B590+1</f>
        <v>2</v>
      </c>
      <c r="C591" s="269" t="s">
        <v>1160</v>
      </c>
      <c r="D591" s="269" t="s">
        <v>1161</v>
      </c>
      <c r="E591" s="269" t="s">
        <v>185</v>
      </c>
      <c r="F591" s="269" t="s">
        <v>1172</v>
      </c>
      <c r="G591" s="269" t="s">
        <v>2018</v>
      </c>
      <c r="H591" s="269" t="s">
        <v>1172</v>
      </c>
      <c r="I591" s="271">
        <f t="shared" ref="I591:I601" si="155">IF(E591="Full paper",1,IF(E591="Extended Abstract",2,3))</f>
        <v>1</v>
      </c>
      <c r="O591" s="269">
        <f t="shared" si="153"/>
        <v>1</v>
      </c>
      <c r="W591" s="269">
        <f t="shared" si="139"/>
        <v>1</v>
      </c>
      <c r="X591" s="269">
        <f t="shared" si="140"/>
        <v>0</v>
      </c>
      <c r="Y591" s="269">
        <f t="shared" si="141"/>
        <v>0</v>
      </c>
    </row>
    <row r="592" spans="1:25" x14ac:dyDescent="0.45">
      <c r="B592" s="271">
        <f t="shared" si="154"/>
        <v>3</v>
      </c>
      <c r="C592" s="269" t="s">
        <v>1162</v>
      </c>
      <c r="D592" s="269" t="s">
        <v>1163</v>
      </c>
      <c r="E592" s="269" t="s">
        <v>185</v>
      </c>
      <c r="F592" s="269" t="s">
        <v>1173</v>
      </c>
      <c r="G592" s="269" t="s">
        <v>2019</v>
      </c>
      <c r="H592" s="269" t="s">
        <v>1173</v>
      </c>
      <c r="I592" s="271">
        <f t="shared" si="155"/>
        <v>1</v>
      </c>
      <c r="O592" s="269">
        <f t="shared" si="153"/>
        <v>1</v>
      </c>
      <c r="W592" s="269">
        <f t="shared" si="139"/>
        <v>1</v>
      </c>
      <c r="X592" s="269">
        <f t="shared" si="140"/>
        <v>0</v>
      </c>
      <c r="Y592" s="269">
        <f t="shared" si="141"/>
        <v>0</v>
      </c>
    </row>
    <row r="593" spans="1:25" x14ac:dyDescent="0.45">
      <c r="B593" s="271">
        <f t="shared" si="154"/>
        <v>4</v>
      </c>
      <c r="C593" s="269" t="s">
        <v>1156</v>
      </c>
      <c r="D593" s="269" t="s">
        <v>1157</v>
      </c>
      <c r="E593" s="269" t="s">
        <v>212</v>
      </c>
      <c r="F593" s="269" t="s">
        <v>1171</v>
      </c>
      <c r="G593" s="269" t="s">
        <v>2020</v>
      </c>
      <c r="H593" s="269" t="s">
        <v>1171</v>
      </c>
      <c r="I593" s="271">
        <f t="shared" si="155"/>
        <v>2</v>
      </c>
      <c r="O593" s="269">
        <f t="shared" si="153"/>
        <v>1</v>
      </c>
      <c r="W593" s="269">
        <f t="shared" ref="W593:W656" si="156">IF(O593="","",IF(O593=1,IF(I593=1,1,0),""))</f>
        <v>0</v>
      </c>
      <c r="X593" s="269">
        <f t="shared" ref="X593:X656" si="157">IF(O593="","",IF(O593=1,IF(I593=2,1,0),""))</f>
        <v>1</v>
      </c>
      <c r="Y593" s="269">
        <f t="shared" ref="Y593:Y656" si="158">IF(O593="","",IF(O593=1,IF(I593=3,1,0),""))</f>
        <v>0</v>
      </c>
    </row>
    <row r="594" spans="1:25" x14ac:dyDescent="0.45">
      <c r="B594" s="271">
        <f t="shared" si="154"/>
        <v>5</v>
      </c>
      <c r="C594" s="269" t="s">
        <v>1166</v>
      </c>
      <c r="D594" s="269" t="s">
        <v>1167</v>
      </c>
      <c r="E594" s="269" t="s">
        <v>184</v>
      </c>
      <c r="F594" s="269" t="s">
        <v>1175</v>
      </c>
      <c r="G594" s="269" t="s">
        <v>2022</v>
      </c>
      <c r="H594" s="269" t="s">
        <v>1175</v>
      </c>
      <c r="I594" s="271">
        <f t="shared" si="155"/>
        <v>3</v>
      </c>
      <c r="O594" s="269">
        <f t="shared" si="153"/>
        <v>1</v>
      </c>
      <c r="W594" s="269">
        <f t="shared" si="156"/>
        <v>0</v>
      </c>
      <c r="X594" s="269">
        <f t="shared" si="157"/>
        <v>0</v>
      </c>
      <c r="Y594" s="269">
        <f t="shared" si="158"/>
        <v>1</v>
      </c>
    </row>
    <row r="595" spans="1:25" x14ac:dyDescent="0.45">
      <c r="B595" s="271"/>
      <c r="C595" s="271"/>
      <c r="D595" s="271"/>
      <c r="E595" s="271"/>
      <c r="F595" s="271"/>
      <c r="G595" s="271"/>
      <c r="H595" s="271"/>
      <c r="I595" s="271">
        <f t="shared" si="155"/>
        <v>3</v>
      </c>
      <c r="O595" s="269">
        <f t="shared" si="153"/>
        <v>0</v>
      </c>
      <c r="S595" s="271">
        <f t="shared" ref="S595:S596" si="159">IF(Q595="Full paper",1,IF(Q595="Extended Abstract",2,3))</f>
        <v>3</v>
      </c>
      <c r="W595" s="269" t="str">
        <f t="shared" si="156"/>
        <v/>
      </c>
      <c r="X595" s="269" t="str">
        <f t="shared" si="157"/>
        <v/>
      </c>
      <c r="Y595" s="269" t="str">
        <f t="shared" si="158"/>
        <v/>
      </c>
    </row>
    <row r="596" spans="1:25" x14ac:dyDescent="0.45">
      <c r="B596" s="271">
        <f>B594+1</f>
        <v>6</v>
      </c>
      <c r="C596" s="271" t="s">
        <v>173</v>
      </c>
      <c r="D596" s="271" t="s">
        <v>179</v>
      </c>
      <c r="E596" s="271" t="s">
        <v>185</v>
      </c>
      <c r="F596" s="271" t="s">
        <v>188</v>
      </c>
      <c r="G596" s="271" t="s">
        <v>188</v>
      </c>
      <c r="H596" s="271" t="s">
        <v>188</v>
      </c>
      <c r="I596" s="271">
        <f t="shared" si="155"/>
        <v>1</v>
      </c>
      <c r="O596" s="269">
        <f t="shared" si="153"/>
        <v>1</v>
      </c>
      <c r="S596" s="271">
        <f t="shared" si="159"/>
        <v>3</v>
      </c>
      <c r="W596" s="269">
        <f t="shared" si="156"/>
        <v>1</v>
      </c>
      <c r="X596" s="269">
        <f t="shared" si="157"/>
        <v>0</v>
      </c>
      <c r="Y596" s="269">
        <f t="shared" si="158"/>
        <v>0</v>
      </c>
    </row>
    <row r="597" spans="1:25" x14ac:dyDescent="0.45">
      <c r="B597" s="271">
        <f t="shared" si="154"/>
        <v>7</v>
      </c>
      <c r="C597" s="269" t="s">
        <v>1127</v>
      </c>
      <c r="D597" s="269" t="s">
        <v>1128</v>
      </c>
      <c r="E597" s="269" t="s">
        <v>185</v>
      </c>
      <c r="F597" s="269" t="s">
        <v>2117</v>
      </c>
      <c r="G597" s="269" t="s">
        <v>2012</v>
      </c>
      <c r="H597" s="269" t="s">
        <v>1145</v>
      </c>
      <c r="I597" s="271">
        <f t="shared" si="155"/>
        <v>1</v>
      </c>
      <c r="O597" s="269">
        <f t="shared" si="153"/>
        <v>1</v>
      </c>
      <c r="W597" s="269">
        <f t="shared" si="156"/>
        <v>1</v>
      </c>
      <c r="X597" s="269">
        <f t="shared" si="157"/>
        <v>0</v>
      </c>
      <c r="Y597" s="269">
        <f t="shared" si="158"/>
        <v>0</v>
      </c>
    </row>
    <row r="598" spans="1:25" x14ac:dyDescent="0.45">
      <c r="B598" s="271">
        <f t="shared" si="154"/>
        <v>8</v>
      </c>
      <c r="C598" s="269" t="s">
        <v>1125</v>
      </c>
      <c r="D598" s="269" t="s">
        <v>1126</v>
      </c>
      <c r="E598" s="269" t="s">
        <v>185</v>
      </c>
      <c r="F598" s="269" t="s">
        <v>1144</v>
      </c>
      <c r="G598" s="269" t="s">
        <v>2011</v>
      </c>
      <c r="H598" s="269" t="s">
        <v>1144</v>
      </c>
      <c r="I598" s="271">
        <f t="shared" si="155"/>
        <v>1</v>
      </c>
      <c r="O598" s="269">
        <f t="shared" si="153"/>
        <v>1</v>
      </c>
      <c r="W598" s="269">
        <f t="shared" si="156"/>
        <v>1</v>
      </c>
      <c r="X598" s="269">
        <f t="shared" si="157"/>
        <v>0</v>
      </c>
      <c r="Y598" s="269">
        <f t="shared" si="158"/>
        <v>0</v>
      </c>
    </row>
    <row r="599" spans="1:25" x14ac:dyDescent="0.45">
      <c r="B599" s="271">
        <f t="shared" si="154"/>
        <v>9</v>
      </c>
      <c r="C599" s="269" t="s">
        <v>1239</v>
      </c>
      <c r="D599" s="269" t="s">
        <v>1240</v>
      </c>
      <c r="E599" s="269" t="s">
        <v>184</v>
      </c>
      <c r="F599" s="269" t="s">
        <v>1252</v>
      </c>
      <c r="G599" s="269" t="s">
        <v>1989</v>
      </c>
      <c r="H599" s="269" t="s">
        <v>1252</v>
      </c>
      <c r="I599" s="271">
        <f t="shared" si="155"/>
        <v>3</v>
      </c>
      <c r="O599" s="269">
        <f t="shared" si="153"/>
        <v>1</v>
      </c>
      <c r="W599" s="269">
        <f t="shared" si="156"/>
        <v>0</v>
      </c>
      <c r="X599" s="269">
        <f t="shared" si="157"/>
        <v>0</v>
      </c>
      <c r="Y599" s="269">
        <f t="shared" si="158"/>
        <v>1</v>
      </c>
    </row>
    <row r="600" spans="1:25" x14ac:dyDescent="0.45">
      <c r="B600" s="271">
        <f t="shared" si="154"/>
        <v>10</v>
      </c>
      <c r="C600" s="269" t="s">
        <v>1133</v>
      </c>
      <c r="D600" s="269" t="s">
        <v>1134</v>
      </c>
      <c r="E600" s="269" t="s">
        <v>184</v>
      </c>
      <c r="F600" s="269" t="s">
        <v>625</v>
      </c>
      <c r="G600" s="269" t="s">
        <v>538</v>
      </c>
      <c r="H600" s="269" t="s">
        <v>625</v>
      </c>
      <c r="I600" s="271">
        <f t="shared" si="155"/>
        <v>3</v>
      </c>
      <c r="O600" s="269">
        <f t="shared" si="153"/>
        <v>1</v>
      </c>
      <c r="W600" s="269">
        <f t="shared" si="156"/>
        <v>0</v>
      </c>
      <c r="X600" s="269">
        <f t="shared" si="157"/>
        <v>0</v>
      </c>
      <c r="Y600" s="269">
        <f t="shared" si="158"/>
        <v>1</v>
      </c>
    </row>
    <row r="601" spans="1:25" x14ac:dyDescent="0.45">
      <c r="B601" s="271"/>
      <c r="I601" s="271">
        <f t="shared" si="155"/>
        <v>3</v>
      </c>
      <c r="O601" s="269">
        <f t="shared" si="153"/>
        <v>0</v>
      </c>
      <c r="W601" s="269" t="str">
        <f t="shared" si="156"/>
        <v/>
      </c>
      <c r="X601" s="269" t="str">
        <f t="shared" si="157"/>
        <v/>
      </c>
      <c r="Y601" s="269" t="str">
        <f t="shared" si="158"/>
        <v/>
      </c>
    </row>
    <row r="602" spans="1:25" x14ac:dyDescent="0.45">
      <c r="A602" s="269">
        <f>A589+1</f>
        <v>38</v>
      </c>
      <c r="B602" s="271"/>
      <c r="C602" s="269" t="s">
        <v>41</v>
      </c>
      <c r="I602" s="271"/>
      <c r="J602" s="269" t="s">
        <v>140</v>
      </c>
      <c r="K602" s="269" t="s">
        <v>141</v>
      </c>
      <c r="L602" s="269" t="s">
        <v>81</v>
      </c>
      <c r="M602" s="269" t="s">
        <v>82</v>
      </c>
      <c r="W602" s="269" t="str">
        <f t="shared" si="156"/>
        <v/>
      </c>
      <c r="X602" s="269" t="str">
        <f t="shared" si="157"/>
        <v/>
      </c>
      <c r="Y602" s="269" t="str">
        <f t="shared" si="158"/>
        <v/>
      </c>
    </row>
    <row r="603" spans="1:25" x14ac:dyDescent="0.45">
      <c r="B603" s="271">
        <v>1</v>
      </c>
      <c r="C603" s="269" t="s">
        <v>1179</v>
      </c>
      <c r="D603" s="269" t="s">
        <v>1180</v>
      </c>
      <c r="E603" s="269" t="s">
        <v>185</v>
      </c>
      <c r="F603" s="269" t="s">
        <v>1722</v>
      </c>
      <c r="G603" s="269" t="s">
        <v>1966</v>
      </c>
      <c r="H603" s="269" t="s">
        <v>1722</v>
      </c>
      <c r="I603" s="271">
        <f t="shared" ref="I603" si="160">IF(E603="Full paper",1,IF(E603="Extended Abstract",2,3))</f>
        <v>1</v>
      </c>
      <c r="O603" s="269">
        <f t="shared" ref="O603:O621" si="161">IF(G603="Not Registered",0,IF(G603=0,0,1))</f>
        <v>1</v>
      </c>
      <c r="W603" s="269">
        <f t="shared" si="156"/>
        <v>1</v>
      </c>
      <c r="X603" s="269">
        <f t="shared" si="157"/>
        <v>0</v>
      </c>
      <c r="Y603" s="269">
        <f t="shared" si="158"/>
        <v>0</v>
      </c>
    </row>
    <row r="604" spans="1:25" x14ac:dyDescent="0.45">
      <c r="B604" s="271">
        <f t="shared" ref="B604:B613" si="162">B603+1</f>
        <v>2</v>
      </c>
      <c r="C604" s="269" t="s">
        <v>1181</v>
      </c>
      <c r="D604" s="269" t="s">
        <v>1182</v>
      </c>
      <c r="E604" s="269" t="s">
        <v>185</v>
      </c>
      <c r="F604" s="269" t="s">
        <v>1196</v>
      </c>
      <c r="G604" s="269" t="s">
        <v>2023</v>
      </c>
      <c r="H604" s="269" t="s">
        <v>1196</v>
      </c>
      <c r="I604" s="271">
        <f t="shared" ref="I604:I614" si="163">IF(E604="Full paper",1,IF(E604="Extended Abstract",2,3))</f>
        <v>1</v>
      </c>
      <c r="O604" s="269">
        <f t="shared" si="161"/>
        <v>1</v>
      </c>
      <c r="W604" s="269">
        <f t="shared" si="156"/>
        <v>1</v>
      </c>
      <c r="X604" s="269">
        <f t="shared" si="157"/>
        <v>0</v>
      </c>
      <c r="Y604" s="269">
        <f t="shared" si="158"/>
        <v>0</v>
      </c>
    </row>
    <row r="605" spans="1:25" x14ac:dyDescent="0.45">
      <c r="B605" s="271">
        <f t="shared" si="162"/>
        <v>3</v>
      </c>
      <c r="C605" s="269" t="s">
        <v>1183</v>
      </c>
      <c r="D605" s="269" t="s">
        <v>1184</v>
      </c>
      <c r="E605" s="269" t="s">
        <v>212</v>
      </c>
      <c r="F605" s="269" t="s">
        <v>1711</v>
      </c>
      <c r="G605" s="269" t="s">
        <v>1875</v>
      </c>
      <c r="H605" s="269" t="s">
        <v>481</v>
      </c>
      <c r="I605" s="271">
        <f t="shared" si="163"/>
        <v>2</v>
      </c>
      <c r="O605" s="269">
        <f t="shared" si="161"/>
        <v>1</v>
      </c>
      <c r="W605" s="269">
        <f t="shared" si="156"/>
        <v>0</v>
      </c>
      <c r="X605" s="269">
        <f t="shared" si="157"/>
        <v>1</v>
      </c>
      <c r="Y605" s="269">
        <f t="shared" si="158"/>
        <v>0</v>
      </c>
    </row>
    <row r="606" spans="1:25" x14ac:dyDescent="0.45">
      <c r="B606" s="271">
        <f t="shared" si="162"/>
        <v>4</v>
      </c>
      <c r="C606" s="269" t="s">
        <v>1131</v>
      </c>
      <c r="D606" s="269" t="s">
        <v>1132</v>
      </c>
      <c r="E606" s="269" t="s">
        <v>185</v>
      </c>
      <c r="F606" s="269" t="s">
        <v>386</v>
      </c>
      <c r="G606" s="269" t="s">
        <v>1851</v>
      </c>
      <c r="H606" s="269" t="s">
        <v>386</v>
      </c>
      <c r="I606" s="271">
        <f t="shared" si="163"/>
        <v>1</v>
      </c>
      <c r="O606" s="269">
        <f t="shared" si="161"/>
        <v>1</v>
      </c>
      <c r="W606" s="269">
        <f t="shared" si="156"/>
        <v>1</v>
      </c>
      <c r="X606" s="269">
        <f t="shared" si="157"/>
        <v>0</v>
      </c>
      <c r="Y606" s="269">
        <f t="shared" si="158"/>
        <v>0</v>
      </c>
    </row>
    <row r="607" spans="1:25" x14ac:dyDescent="0.45">
      <c r="B607" s="271">
        <f t="shared" si="162"/>
        <v>5</v>
      </c>
      <c r="C607" s="269" t="s">
        <v>1223</v>
      </c>
      <c r="D607" s="269" t="s">
        <v>1224</v>
      </c>
      <c r="E607" s="269" t="s">
        <v>185</v>
      </c>
      <c r="F607" s="269" t="s">
        <v>1245</v>
      </c>
      <c r="G607" s="269" t="s">
        <v>2014</v>
      </c>
      <c r="H607" s="269" t="s">
        <v>1245</v>
      </c>
      <c r="I607" s="271">
        <f t="shared" si="163"/>
        <v>1</v>
      </c>
      <c r="O607" s="269">
        <f t="shared" si="161"/>
        <v>1</v>
      </c>
      <c r="W607" s="269">
        <f t="shared" si="156"/>
        <v>1</v>
      </c>
      <c r="X607" s="269">
        <f t="shared" si="157"/>
        <v>0</v>
      </c>
      <c r="Y607" s="269">
        <f t="shared" si="158"/>
        <v>0</v>
      </c>
    </row>
    <row r="608" spans="1:25" x14ac:dyDescent="0.45">
      <c r="B608" s="271"/>
      <c r="I608" s="271">
        <f t="shared" si="163"/>
        <v>3</v>
      </c>
      <c r="O608" s="269">
        <f t="shared" si="161"/>
        <v>0</v>
      </c>
      <c r="W608" s="269" t="str">
        <f t="shared" si="156"/>
        <v/>
      </c>
      <c r="X608" s="269" t="str">
        <f t="shared" si="157"/>
        <v/>
      </c>
      <c r="Y608" s="269" t="str">
        <f t="shared" si="158"/>
        <v/>
      </c>
    </row>
    <row r="609" spans="1:25" x14ac:dyDescent="0.45">
      <c r="B609" s="271">
        <f>B607+1</f>
        <v>6</v>
      </c>
      <c r="C609" s="269">
        <v>0</v>
      </c>
      <c r="D609" s="269">
        <v>0</v>
      </c>
      <c r="E609" s="269">
        <v>0</v>
      </c>
      <c r="F609" s="269">
        <v>0</v>
      </c>
      <c r="G609" s="269">
        <v>0</v>
      </c>
      <c r="H609" s="269">
        <v>0</v>
      </c>
      <c r="I609" s="271">
        <f t="shared" si="163"/>
        <v>3</v>
      </c>
      <c r="O609" s="269">
        <f t="shared" si="161"/>
        <v>0</v>
      </c>
      <c r="W609" s="269" t="str">
        <f t="shared" si="156"/>
        <v/>
      </c>
      <c r="X609" s="269" t="str">
        <f t="shared" si="157"/>
        <v/>
      </c>
      <c r="Y609" s="269" t="str">
        <f t="shared" si="158"/>
        <v/>
      </c>
    </row>
    <row r="610" spans="1:25" x14ac:dyDescent="0.45">
      <c r="B610" s="271">
        <f t="shared" si="162"/>
        <v>7</v>
      </c>
      <c r="C610" s="269">
        <v>0</v>
      </c>
      <c r="D610" s="269">
        <v>0</v>
      </c>
      <c r="E610" s="269">
        <v>0</v>
      </c>
      <c r="F610" s="269">
        <v>0</v>
      </c>
      <c r="G610" s="269">
        <v>0</v>
      </c>
      <c r="H610" s="269">
        <v>0</v>
      </c>
      <c r="I610" s="271">
        <f t="shared" si="163"/>
        <v>3</v>
      </c>
      <c r="O610" s="269">
        <f t="shared" si="161"/>
        <v>0</v>
      </c>
      <c r="W610" s="269" t="str">
        <f t="shared" si="156"/>
        <v/>
      </c>
      <c r="X610" s="269" t="str">
        <f t="shared" si="157"/>
        <v/>
      </c>
      <c r="Y610" s="269" t="str">
        <f t="shared" si="158"/>
        <v/>
      </c>
    </row>
    <row r="611" spans="1:25" x14ac:dyDescent="0.45">
      <c r="B611" s="271">
        <f t="shared" si="162"/>
        <v>8</v>
      </c>
      <c r="C611" s="269">
        <v>0</v>
      </c>
      <c r="D611" s="269">
        <v>0</v>
      </c>
      <c r="E611" s="269">
        <v>0</v>
      </c>
      <c r="F611" s="269">
        <v>0</v>
      </c>
      <c r="G611" s="269">
        <v>0</v>
      </c>
      <c r="H611" s="269">
        <v>0</v>
      </c>
      <c r="I611" s="271">
        <f t="shared" si="163"/>
        <v>3</v>
      </c>
      <c r="O611" s="269">
        <f t="shared" si="161"/>
        <v>0</v>
      </c>
      <c r="W611" s="269" t="str">
        <f t="shared" si="156"/>
        <v/>
      </c>
      <c r="X611" s="269" t="str">
        <f t="shared" si="157"/>
        <v/>
      </c>
      <c r="Y611" s="269" t="str">
        <f t="shared" si="158"/>
        <v/>
      </c>
    </row>
    <row r="612" spans="1:25" x14ac:dyDescent="0.45">
      <c r="B612" s="271">
        <f t="shared" si="162"/>
        <v>9</v>
      </c>
      <c r="C612" s="269">
        <v>0</v>
      </c>
      <c r="D612" s="269">
        <v>0</v>
      </c>
      <c r="E612" s="269">
        <v>0</v>
      </c>
      <c r="F612" s="269">
        <v>0</v>
      </c>
      <c r="G612" s="269">
        <v>0</v>
      </c>
      <c r="H612" s="269">
        <v>0</v>
      </c>
      <c r="I612" s="271">
        <f t="shared" si="163"/>
        <v>3</v>
      </c>
      <c r="O612" s="269">
        <f t="shared" si="161"/>
        <v>0</v>
      </c>
      <c r="W612" s="269" t="str">
        <f t="shared" si="156"/>
        <v/>
      </c>
      <c r="X612" s="269" t="str">
        <f t="shared" si="157"/>
        <v/>
      </c>
      <c r="Y612" s="269" t="str">
        <f t="shared" si="158"/>
        <v/>
      </c>
    </row>
    <row r="613" spans="1:25" x14ac:dyDescent="0.45">
      <c r="B613" s="271">
        <f t="shared" si="162"/>
        <v>10</v>
      </c>
      <c r="C613" s="269">
        <v>0</v>
      </c>
      <c r="D613" s="269">
        <v>0</v>
      </c>
      <c r="E613" s="269">
        <v>0</v>
      </c>
      <c r="F613" s="269">
        <v>0</v>
      </c>
      <c r="G613" s="269">
        <v>0</v>
      </c>
      <c r="H613" s="269">
        <v>0</v>
      </c>
      <c r="I613" s="271">
        <f t="shared" si="163"/>
        <v>3</v>
      </c>
      <c r="O613" s="269">
        <f t="shared" si="161"/>
        <v>0</v>
      </c>
      <c r="W613" s="269" t="str">
        <f t="shared" si="156"/>
        <v/>
      </c>
      <c r="X613" s="269" t="str">
        <f t="shared" si="157"/>
        <v/>
      </c>
      <c r="Y613" s="269" t="str">
        <f t="shared" si="158"/>
        <v/>
      </c>
    </row>
    <row r="614" spans="1:25" x14ac:dyDescent="0.45">
      <c r="B614" s="271"/>
      <c r="I614" s="271">
        <f t="shared" si="163"/>
        <v>3</v>
      </c>
      <c r="O614" s="269">
        <f t="shared" si="161"/>
        <v>0</v>
      </c>
      <c r="W614" s="269" t="str">
        <f t="shared" si="156"/>
        <v/>
      </c>
      <c r="X614" s="269" t="str">
        <f t="shared" si="157"/>
        <v/>
      </c>
      <c r="Y614" s="269" t="str">
        <f t="shared" si="158"/>
        <v/>
      </c>
    </row>
    <row r="615" spans="1:25" x14ac:dyDescent="0.45">
      <c r="A615" s="269">
        <f>A602+1</f>
        <v>39</v>
      </c>
      <c r="B615" s="271"/>
      <c r="C615" s="269" t="s">
        <v>24</v>
      </c>
      <c r="I615" s="271"/>
      <c r="J615" s="269" t="s">
        <v>142</v>
      </c>
      <c r="K615" s="269" t="s">
        <v>143</v>
      </c>
      <c r="L615" s="269" t="s">
        <v>142</v>
      </c>
      <c r="M615" s="269" t="s">
        <v>143</v>
      </c>
      <c r="P615" s="269" t="s">
        <v>1708</v>
      </c>
      <c r="W615" s="269" t="str">
        <f t="shared" si="156"/>
        <v/>
      </c>
      <c r="X615" s="269" t="str">
        <f t="shared" si="157"/>
        <v/>
      </c>
      <c r="Y615" s="269" t="str">
        <f t="shared" si="158"/>
        <v/>
      </c>
    </row>
    <row r="616" spans="1:25" x14ac:dyDescent="0.45">
      <c r="B616" s="271">
        <v>1</v>
      </c>
      <c r="C616" s="269" t="s">
        <v>1204</v>
      </c>
      <c r="D616" s="269" t="s">
        <v>1205</v>
      </c>
      <c r="E616" s="269" t="s">
        <v>212</v>
      </c>
      <c r="F616" s="269" t="s">
        <v>1219</v>
      </c>
      <c r="G616" s="269" t="s">
        <v>2024</v>
      </c>
      <c r="H616" s="269" t="s">
        <v>1219</v>
      </c>
      <c r="I616" s="271">
        <f t="shared" ref="I616" si="164">IF(E616="Full paper",1,IF(E616="Extended Abstract",2,3))</f>
        <v>2</v>
      </c>
      <c r="L616" s="269" t="s">
        <v>1734</v>
      </c>
      <c r="M616" s="269" t="s">
        <v>1735</v>
      </c>
      <c r="O616" s="269">
        <f t="shared" si="161"/>
        <v>1</v>
      </c>
      <c r="P616" s="269" t="s">
        <v>1736</v>
      </c>
      <c r="Q616" s="275" t="s">
        <v>1737</v>
      </c>
      <c r="W616" s="269">
        <f t="shared" si="156"/>
        <v>0</v>
      </c>
      <c r="X616" s="269">
        <f t="shared" si="157"/>
        <v>1</v>
      </c>
      <c r="Y616" s="269">
        <f t="shared" si="158"/>
        <v>0</v>
      </c>
    </row>
    <row r="617" spans="1:25" x14ac:dyDescent="0.45">
      <c r="B617" s="271">
        <f t="shared" ref="B617:B620" si="165">B616+1</f>
        <v>2</v>
      </c>
      <c r="C617" s="269" t="s">
        <v>1210</v>
      </c>
      <c r="D617" s="269" t="s">
        <v>1211</v>
      </c>
      <c r="E617" s="269" t="s">
        <v>185</v>
      </c>
      <c r="F617" s="269" t="s">
        <v>1756</v>
      </c>
      <c r="G617" s="269" t="s">
        <v>1951</v>
      </c>
      <c r="H617" s="269" t="s">
        <v>1756</v>
      </c>
      <c r="I617" s="271">
        <f t="shared" ref="I617:I621" si="166">IF(E617="Full paper",1,IF(E617="Extended Abstract",2,3))</f>
        <v>1</v>
      </c>
      <c r="N617" s="269">
        <v>1</v>
      </c>
      <c r="O617" s="269">
        <f t="shared" si="161"/>
        <v>1</v>
      </c>
      <c r="W617" s="269">
        <f t="shared" si="156"/>
        <v>1</v>
      </c>
      <c r="X617" s="269">
        <f t="shared" si="157"/>
        <v>0</v>
      </c>
      <c r="Y617" s="269">
        <f t="shared" si="158"/>
        <v>0</v>
      </c>
    </row>
    <row r="618" spans="1:25" x14ac:dyDescent="0.45">
      <c r="B618" s="271">
        <f t="shared" si="165"/>
        <v>3</v>
      </c>
      <c r="C618" s="269" t="s">
        <v>1206</v>
      </c>
      <c r="D618" s="269" t="s">
        <v>1207</v>
      </c>
      <c r="E618" s="269" t="s">
        <v>212</v>
      </c>
      <c r="F618" s="269" t="s">
        <v>2119</v>
      </c>
      <c r="G618" s="269" t="s">
        <v>2025</v>
      </c>
      <c r="H618" s="269" t="s">
        <v>1220</v>
      </c>
      <c r="I618" s="271">
        <f t="shared" si="166"/>
        <v>2</v>
      </c>
      <c r="O618" s="269">
        <f t="shared" si="161"/>
        <v>1</v>
      </c>
      <c r="W618" s="269">
        <f t="shared" si="156"/>
        <v>0</v>
      </c>
      <c r="X618" s="269">
        <f t="shared" si="157"/>
        <v>1</v>
      </c>
      <c r="Y618" s="269">
        <f t="shared" si="158"/>
        <v>0</v>
      </c>
    </row>
    <row r="619" spans="1:25" x14ac:dyDescent="0.45">
      <c r="B619" s="271">
        <f t="shared" si="165"/>
        <v>4</v>
      </c>
      <c r="C619" s="269" t="s">
        <v>1212</v>
      </c>
      <c r="D619" s="269" t="s">
        <v>1213</v>
      </c>
      <c r="E619" s="269" t="s">
        <v>212</v>
      </c>
      <c r="F619" s="269" t="s">
        <v>1221</v>
      </c>
      <c r="G619" s="269" t="s">
        <v>2026</v>
      </c>
      <c r="H619" s="269" t="s">
        <v>1221</v>
      </c>
      <c r="I619" s="271">
        <f t="shared" si="166"/>
        <v>2</v>
      </c>
      <c r="O619" s="269">
        <f t="shared" si="161"/>
        <v>1</v>
      </c>
      <c r="W619" s="269">
        <f t="shared" si="156"/>
        <v>0</v>
      </c>
      <c r="X619" s="269">
        <f t="shared" si="157"/>
        <v>1</v>
      </c>
      <c r="Y619" s="269">
        <f t="shared" si="158"/>
        <v>0</v>
      </c>
    </row>
    <row r="620" spans="1:25" x14ac:dyDescent="0.45">
      <c r="B620" s="271">
        <f t="shared" si="165"/>
        <v>5</v>
      </c>
      <c r="C620" s="269" t="s">
        <v>234</v>
      </c>
      <c r="D620" s="269" t="s">
        <v>235</v>
      </c>
      <c r="E620" s="269" t="s">
        <v>185</v>
      </c>
      <c r="F620" s="269" t="s">
        <v>241</v>
      </c>
      <c r="G620" s="269" t="s">
        <v>241</v>
      </c>
      <c r="H620" s="269" t="s">
        <v>241</v>
      </c>
      <c r="I620" s="271">
        <f t="shared" si="166"/>
        <v>1</v>
      </c>
      <c r="O620" s="269">
        <f t="shared" si="161"/>
        <v>1</v>
      </c>
      <c r="W620" s="269">
        <f t="shared" si="156"/>
        <v>1</v>
      </c>
      <c r="X620" s="269">
        <f t="shared" si="157"/>
        <v>0</v>
      </c>
      <c r="Y620" s="269">
        <f t="shared" si="158"/>
        <v>0</v>
      </c>
    </row>
    <row r="621" spans="1:25" x14ac:dyDescent="0.45">
      <c r="B621" s="271"/>
      <c r="I621" s="271">
        <f t="shared" si="166"/>
        <v>3</v>
      </c>
      <c r="N621" s="269">
        <v>9</v>
      </c>
      <c r="O621" s="269">
        <f t="shared" si="161"/>
        <v>0</v>
      </c>
      <c r="W621" s="269" t="str">
        <f t="shared" si="156"/>
        <v/>
      </c>
      <c r="X621" s="269" t="str">
        <f t="shared" si="157"/>
        <v/>
      </c>
      <c r="Y621" s="269" t="str">
        <f t="shared" si="158"/>
        <v/>
      </c>
    </row>
    <row r="622" spans="1:25" x14ac:dyDescent="0.45">
      <c r="B622" s="271"/>
      <c r="I622" s="271"/>
      <c r="W622" s="269" t="str">
        <f t="shared" si="156"/>
        <v/>
      </c>
      <c r="X622" s="269" t="str">
        <f t="shared" si="157"/>
        <v/>
      </c>
      <c r="Y622" s="269" t="str">
        <f t="shared" si="158"/>
        <v/>
      </c>
    </row>
    <row r="623" spans="1:25" x14ac:dyDescent="0.45">
      <c r="B623" s="271"/>
      <c r="I623" s="271"/>
      <c r="W623" s="269" t="str">
        <f t="shared" si="156"/>
        <v/>
      </c>
      <c r="X623" s="269" t="str">
        <f t="shared" si="157"/>
        <v/>
      </c>
      <c r="Y623" s="269" t="str">
        <f t="shared" si="158"/>
        <v/>
      </c>
    </row>
    <row r="624" spans="1:25" x14ac:dyDescent="0.45">
      <c r="B624" s="271"/>
      <c r="I624" s="271"/>
      <c r="W624" s="269" t="str">
        <f t="shared" si="156"/>
        <v/>
      </c>
      <c r="X624" s="269" t="str">
        <f t="shared" si="157"/>
        <v/>
      </c>
      <c r="Y624" s="269" t="str">
        <f t="shared" si="158"/>
        <v/>
      </c>
    </row>
    <row r="625" spans="1:25" x14ac:dyDescent="0.45">
      <c r="B625" s="271"/>
      <c r="I625" s="271"/>
      <c r="W625" s="269" t="str">
        <f t="shared" si="156"/>
        <v/>
      </c>
      <c r="X625" s="269" t="str">
        <f t="shared" si="157"/>
        <v/>
      </c>
      <c r="Y625" s="269" t="str">
        <f t="shared" si="158"/>
        <v/>
      </c>
    </row>
    <row r="626" spans="1:25" x14ac:dyDescent="0.45">
      <c r="B626" s="271"/>
      <c r="I626" s="271"/>
      <c r="W626" s="269" t="str">
        <f t="shared" si="156"/>
        <v/>
      </c>
      <c r="X626" s="269" t="str">
        <f t="shared" si="157"/>
        <v/>
      </c>
      <c r="Y626" s="269" t="str">
        <f t="shared" si="158"/>
        <v/>
      </c>
    </row>
    <row r="627" spans="1:25" x14ac:dyDescent="0.45">
      <c r="B627" s="271"/>
      <c r="I627" s="271"/>
      <c r="W627" s="269" t="str">
        <f t="shared" si="156"/>
        <v/>
      </c>
      <c r="X627" s="269" t="str">
        <f t="shared" si="157"/>
        <v/>
      </c>
      <c r="Y627" s="269" t="str">
        <f t="shared" si="158"/>
        <v/>
      </c>
    </row>
    <row r="628" spans="1:25" x14ac:dyDescent="0.45">
      <c r="A628" s="269">
        <f>A615+1</f>
        <v>40</v>
      </c>
      <c r="B628" s="271"/>
      <c r="C628" s="274" t="s">
        <v>2177</v>
      </c>
      <c r="I628" s="271"/>
      <c r="J628" s="269" t="s">
        <v>87</v>
      </c>
      <c r="K628" s="269" t="s">
        <v>88</v>
      </c>
      <c r="L628" s="269" t="s">
        <v>144</v>
      </c>
      <c r="M628" s="269" t="s">
        <v>145</v>
      </c>
      <c r="O628" s="269">
        <f t="shared" ref="O628:O712" si="167">IF(G628="Not Registered",0,IF(G628=0,0,1))</f>
        <v>0</v>
      </c>
      <c r="W628" s="269" t="str">
        <f t="shared" si="156"/>
        <v/>
      </c>
      <c r="X628" s="269" t="str">
        <f t="shared" si="157"/>
        <v/>
      </c>
      <c r="Y628" s="269" t="str">
        <f t="shared" si="158"/>
        <v/>
      </c>
    </row>
    <row r="629" spans="1:25" x14ac:dyDescent="0.45">
      <c r="B629" s="271">
        <v>1</v>
      </c>
      <c r="C629" s="269">
        <v>0</v>
      </c>
      <c r="D629" s="269">
        <v>0</v>
      </c>
      <c r="E629" s="269">
        <v>0</v>
      </c>
      <c r="F629" s="269">
        <v>0</v>
      </c>
      <c r="G629" s="269">
        <v>0</v>
      </c>
      <c r="H629" s="269">
        <v>0</v>
      </c>
      <c r="I629" s="271">
        <f t="shared" ref="I629:I633" si="168">IF(E629="Full paper",1,IF(E629="Extended Abstract",2,3))</f>
        <v>3</v>
      </c>
      <c r="O629" s="269">
        <f t="shared" si="167"/>
        <v>0</v>
      </c>
      <c r="W629" s="269" t="str">
        <f t="shared" si="156"/>
        <v/>
      </c>
      <c r="X629" s="269" t="str">
        <f t="shared" si="157"/>
        <v/>
      </c>
      <c r="Y629" s="269" t="str">
        <f t="shared" si="158"/>
        <v/>
      </c>
    </row>
    <row r="630" spans="1:25" x14ac:dyDescent="0.45">
      <c r="B630" s="271">
        <f t="shared" ref="B630:B640" si="169">B629+1</f>
        <v>2</v>
      </c>
      <c r="C630" s="269">
        <v>0</v>
      </c>
      <c r="D630" s="269">
        <v>0</v>
      </c>
      <c r="E630" s="269">
        <v>0</v>
      </c>
      <c r="F630" s="269">
        <v>0</v>
      </c>
      <c r="G630" s="269">
        <v>0</v>
      </c>
      <c r="H630" s="269">
        <v>0</v>
      </c>
      <c r="I630" s="271">
        <f t="shared" si="168"/>
        <v>3</v>
      </c>
      <c r="O630" s="269">
        <f t="shared" si="167"/>
        <v>0</v>
      </c>
      <c r="W630" s="269" t="str">
        <f t="shared" si="156"/>
        <v/>
      </c>
      <c r="X630" s="269" t="str">
        <f t="shared" si="157"/>
        <v/>
      </c>
      <c r="Y630" s="269" t="str">
        <f t="shared" si="158"/>
        <v/>
      </c>
    </row>
    <row r="631" spans="1:25" x14ac:dyDescent="0.45">
      <c r="B631" s="271">
        <f t="shared" si="169"/>
        <v>3</v>
      </c>
      <c r="C631" s="269">
        <v>0</v>
      </c>
      <c r="D631" s="269">
        <v>0</v>
      </c>
      <c r="E631" s="269">
        <v>0</v>
      </c>
      <c r="F631" s="269">
        <v>0</v>
      </c>
      <c r="G631" s="269">
        <v>0</v>
      </c>
      <c r="H631" s="269">
        <v>0</v>
      </c>
      <c r="I631" s="271">
        <f t="shared" si="168"/>
        <v>3</v>
      </c>
      <c r="O631" s="269">
        <f t="shared" si="167"/>
        <v>0</v>
      </c>
      <c r="W631" s="269" t="str">
        <f t="shared" si="156"/>
        <v/>
      </c>
      <c r="X631" s="269" t="str">
        <f t="shared" si="157"/>
        <v/>
      </c>
      <c r="Y631" s="269" t="str">
        <f t="shared" si="158"/>
        <v/>
      </c>
    </row>
    <row r="632" spans="1:25" x14ac:dyDescent="0.45">
      <c r="B632" s="271">
        <f t="shared" si="169"/>
        <v>4</v>
      </c>
      <c r="C632" s="269">
        <v>0</v>
      </c>
      <c r="D632" s="269">
        <v>0</v>
      </c>
      <c r="E632" s="269">
        <v>0</v>
      </c>
      <c r="F632" s="269">
        <v>0</v>
      </c>
      <c r="G632" s="269">
        <v>0</v>
      </c>
      <c r="H632" s="269">
        <v>0</v>
      </c>
      <c r="I632" s="271">
        <f t="shared" si="168"/>
        <v>3</v>
      </c>
      <c r="O632" s="269">
        <f t="shared" si="167"/>
        <v>0</v>
      </c>
      <c r="W632" s="269" t="str">
        <f t="shared" si="156"/>
        <v/>
      </c>
      <c r="X632" s="269" t="str">
        <f t="shared" si="157"/>
        <v/>
      </c>
      <c r="Y632" s="269" t="str">
        <f t="shared" si="158"/>
        <v/>
      </c>
    </row>
    <row r="633" spans="1:25" x14ac:dyDescent="0.45">
      <c r="B633" s="271">
        <f t="shared" si="169"/>
        <v>5</v>
      </c>
      <c r="C633" s="269">
        <v>0</v>
      </c>
      <c r="D633" s="269">
        <v>0</v>
      </c>
      <c r="E633" s="269">
        <v>0</v>
      </c>
      <c r="F633" s="269">
        <v>0</v>
      </c>
      <c r="G633" s="269">
        <v>0</v>
      </c>
      <c r="H633" s="269">
        <v>0</v>
      </c>
      <c r="I633" s="271">
        <f t="shared" si="168"/>
        <v>3</v>
      </c>
      <c r="O633" s="269">
        <f t="shared" si="167"/>
        <v>0</v>
      </c>
      <c r="W633" s="269" t="str">
        <f t="shared" si="156"/>
        <v/>
      </c>
      <c r="X633" s="269" t="str">
        <f t="shared" si="157"/>
        <v/>
      </c>
      <c r="Y633" s="269" t="str">
        <f t="shared" si="158"/>
        <v/>
      </c>
    </row>
    <row r="634" spans="1:25" x14ac:dyDescent="0.45">
      <c r="B634" s="271">
        <f t="shared" si="169"/>
        <v>6</v>
      </c>
      <c r="C634" s="269">
        <v>0</v>
      </c>
      <c r="D634" s="269">
        <v>0</v>
      </c>
      <c r="E634" s="269">
        <v>0</v>
      </c>
      <c r="F634" s="269">
        <v>0</v>
      </c>
      <c r="G634" s="269">
        <v>0</v>
      </c>
      <c r="H634" s="269">
        <v>0</v>
      </c>
      <c r="I634" s="271">
        <f t="shared" ref="I634" si="170">IF(E634="Full paper",1,IF(E634="Extended Abstract",2,3))</f>
        <v>3</v>
      </c>
      <c r="O634" s="269">
        <f t="shared" si="167"/>
        <v>0</v>
      </c>
      <c r="W634" s="269" t="str">
        <f t="shared" si="156"/>
        <v/>
      </c>
      <c r="X634" s="269" t="str">
        <f t="shared" si="157"/>
        <v/>
      </c>
      <c r="Y634" s="269" t="str">
        <f t="shared" si="158"/>
        <v/>
      </c>
    </row>
    <row r="635" spans="1:25" x14ac:dyDescent="0.45">
      <c r="B635" s="271">
        <f t="shared" si="169"/>
        <v>7</v>
      </c>
      <c r="I635" s="271"/>
      <c r="W635" s="269" t="str">
        <f t="shared" si="156"/>
        <v/>
      </c>
      <c r="X635" s="269" t="str">
        <f t="shared" si="157"/>
        <v/>
      </c>
      <c r="Y635" s="269" t="str">
        <f t="shared" si="158"/>
        <v/>
      </c>
    </row>
    <row r="636" spans="1:25" x14ac:dyDescent="0.45">
      <c r="B636" s="271">
        <f t="shared" si="169"/>
        <v>8</v>
      </c>
      <c r="I636" s="271"/>
      <c r="W636" s="269" t="str">
        <f t="shared" si="156"/>
        <v/>
      </c>
      <c r="X636" s="269" t="str">
        <f t="shared" si="157"/>
        <v/>
      </c>
      <c r="Y636" s="269" t="str">
        <f t="shared" si="158"/>
        <v/>
      </c>
    </row>
    <row r="637" spans="1:25" x14ac:dyDescent="0.45">
      <c r="B637" s="271">
        <f t="shared" si="169"/>
        <v>9</v>
      </c>
      <c r="I637" s="271"/>
      <c r="W637" s="269" t="str">
        <f t="shared" si="156"/>
        <v/>
      </c>
      <c r="X637" s="269" t="str">
        <f t="shared" si="157"/>
        <v/>
      </c>
      <c r="Y637" s="269" t="str">
        <f t="shared" si="158"/>
        <v/>
      </c>
    </row>
    <row r="638" spans="1:25" x14ac:dyDescent="0.45">
      <c r="B638" s="271">
        <f t="shared" si="169"/>
        <v>10</v>
      </c>
      <c r="I638" s="271"/>
      <c r="W638" s="269" t="str">
        <f t="shared" si="156"/>
        <v/>
      </c>
      <c r="X638" s="269" t="str">
        <f t="shared" si="157"/>
        <v/>
      </c>
      <c r="Y638" s="269" t="str">
        <f t="shared" si="158"/>
        <v/>
      </c>
    </row>
    <row r="639" spans="1:25" x14ac:dyDescent="0.45">
      <c r="B639" s="271">
        <f t="shared" si="169"/>
        <v>11</v>
      </c>
      <c r="I639" s="271"/>
      <c r="W639" s="269" t="str">
        <f t="shared" si="156"/>
        <v/>
      </c>
      <c r="X639" s="269" t="str">
        <f t="shared" si="157"/>
        <v/>
      </c>
      <c r="Y639" s="269" t="str">
        <f t="shared" si="158"/>
        <v/>
      </c>
    </row>
    <row r="640" spans="1:25" x14ac:dyDescent="0.45">
      <c r="B640" s="271">
        <f t="shared" si="169"/>
        <v>12</v>
      </c>
      <c r="I640" s="271"/>
      <c r="W640" s="269" t="str">
        <f t="shared" si="156"/>
        <v/>
      </c>
      <c r="X640" s="269" t="str">
        <f t="shared" si="157"/>
        <v/>
      </c>
      <c r="Y640" s="269" t="str">
        <f t="shared" si="158"/>
        <v/>
      </c>
    </row>
    <row r="641" spans="1:25" x14ac:dyDescent="0.45">
      <c r="B641" s="271"/>
      <c r="I641" s="271"/>
      <c r="W641" s="269" t="str">
        <f t="shared" si="156"/>
        <v/>
      </c>
      <c r="X641" s="269" t="str">
        <f t="shared" si="157"/>
        <v/>
      </c>
      <c r="Y641" s="269" t="str">
        <f t="shared" si="158"/>
        <v/>
      </c>
    </row>
    <row r="642" spans="1:25" x14ac:dyDescent="0.45">
      <c r="A642" s="269">
        <f>A628+1</f>
        <v>41</v>
      </c>
      <c r="B642" s="271"/>
      <c r="C642" s="269" t="s">
        <v>23</v>
      </c>
      <c r="I642" s="271"/>
      <c r="J642" s="269" t="s">
        <v>65</v>
      </c>
      <c r="K642" s="269" t="s">
        <v>66</v>
      </c>
      <c r="L642" s="269" t="s">
        <v>136</v>
      </c>
      <c r="M642" s="269" t="s">
        <v>137</v>
      </c>
      <c r="W642" s="269" t="str">
        <f t="shared" si="156"/>
        <v/>
      </c>
      <c r="X642" s="269" t="str">
        <f t="shared" si="157"/>
        <v/>
      </c>
      <c r="Y642" s="269" t="str">
        <f t="shared" si="158"/>
        <v/>
      </c>
    </row>
    <row r="643" spans="1:25" x14ac:dyDescent="0.45">
      <c r="B643" s="271">
        <v>1</v>
      </c>
      <c r="C643" s="269" t="s">
        <v>1257</v>
      </c>
      <c r="D643" s="269" t="s">
        <v>1258</v>
      </c>
      <c r="E643" s="269" t="s">
        <v>212</v>
      </c>
      <c r="F643" s="269" t="s">
        <v>1141</v>
      </c>
      <c r="G643" s="269" t="s">
        <v>2008</v>
      </c>
      <c r="H643" s="269" t="s">
        <v>1141</v>
      </c>
      <c r="I643" s="271">
        <f t="shared" ref="I643" si="171">IF(E643="Full paper",1,IF(E643="Extended Abstract",2,3))</f>
        <v>2</v>
      </c>
      <c r="O643" s="269">
        <f t="shared" si="167"/>
        <v>1</v>
      </c>
      <c r="W643" s="269">
        <f t="shared" si="156"/>
        <v>0</v>
      </c>
      <c r="X643" s="269">
        <f t="shared" si="157"/>
        <v>1</v>
      </c>
      <c r="Y643" s="269">
        <f t="shared" si="158"/>
        <v>0</v>
      </c>
    </row>
    <row r="644" spans="1:25" x14ac:dyDescent="0.45">
      <c r="B644" s="271">
        <f t="shared" ref="B644:B653" si="172">B643+1</f>
        <v>2</v>
      </c>
      <c r="C644" s="269" t="s">
        <v>1139</v>
      </c>
      <c r="D644" s="269" t="s">
        <v>1140</v>
      </c>
      <c r="E644" s="269" t="s">
        <v>184</v>
      </c>
      <c r="F644" s="269" t="s">
        <v>594</v>
      </c>
      <c r="G644" s="269" t="s">
        <v>594</v>
      </c>
      <c r="H644" s="269" t="s">
        <v>594</v>
      </c>
      <c r="I644" s="271">
        <f>IF(E644="Full paper",1,IF(E644="Extended Abstract",2,3))</f>
        <v>3</v>
      </c>
      <c r="O644" s="269">
        <f t="shared" si="167"/>
        <v>1</v>
      </c>
      <c r="W644" s="269">
        <f t="shared" si="156"/>
        <v>0</v>
      </c>
      <c r="X644" s="269">
        <f t="shared" si="157"/>
        <v>0</v>
      </c>
      <c r="Y644" s="269">
        <f t="shared" si="158"/>
        <v>1</v>
      </c>
    </row>
    <row r="645" spans="1:25" x14ac:dyDescent="0.45">
      <c r="B645" s="271">
        <f t="shared" si="172"/>
        <v>3</v>
      </c>
      <c r="C645" s="269" t="s">
        <v>1255</v>
      </c>
      <c r="D645" s="269" t="s">
        <v>1256</v>
      </c>
      <c r="E645" s="269" t="s">
        <v>184</v>
      </c>
      <c r="F645" s="269" t="s">
        <v>1265</v>
      </c>
      <c r="G645" s="269" t="s">
        <v>1826</v>
      </c>
      <c r="H645" s="269" t="s">
        <v>1265</v>
      </c>
      <c r="I645" s="271">
        <f>IF(E645="Full paper",1,IF(E645="Extended Abstract",2,3))</f>
        <v>3</v>
      </c>
      <c r="O645" s="269">
        <f t="shared" si="167"/>
        <v>1</v>
      </c>
      <c r="W645" s="269">
        <f t="shared" si="156"/>
        <v>0</v>
      </c>
      <c r="X645" s="269">
        <f t="shared" si="157"/>
        <v>0</v>
      </c>
      <c r="Y645" s="269">
        <f t="shared" si="158"/>
        <v>1</v>
      </c>
    </row>
    <row r="646" spans="1:25" x14ac:dyDescent="0.45">
      <c r="B646" s="271">
        <f t="shared" si="172"/>
        <v>4</v>
      </c>
      <c r="C646" s="269" t="s">
        <v>1137</v>
      </c>
      <c r="D646" s="269" t="s">
        <v>1138</v>
      </c>
      <c r="E646" s="269" t="s">
        <v>184</v>
      </c>
      <c r="F646" s="269" t="s">
        <v>1148</v>
      </c>
      <c r="G646" s="269" t="s">
        <v>2027</v>
      </c>
      <c r="H646" s="269" t="s">
        <v>1148</v>
      </c>
      <c r="I646" s="271">
        <f>IF(E646="Full paper",1,IF(E646="Extended Abstract",2,3))</f>
        <v>3</v>
      </c>
      <c r="O646" s="269">
        <f t="shared" si="167"/>
        <v>1</v>
      </c>
      <c r="W646" s="269">
        <f t="shared" si="156"/>
        <v>0</v>
      </c>
      <c r="X646" s="269">
        <f t="shared" si="157"/>
        <v>0</v>
      </c>
      <c r="Y646" s="269">
        <f t="shared" si="158"/>
        <v>1</v>
      </c>
    </row>
    <row r="647" spans="1:25" x14ac:dyDescent="0.45">
      <c r="B647" s="271">
        <f t="shared" si="172"/>
        <v>5</v>
      </c>
      <c r="C647" s="269" t="s">
        <v>1263</v>
      </c>
      <c r="D647" s="269" t="s">
        <v>1264</v>
      </c>
      <c r="E647" s="269" t="s">
        <v>212</v>
      </c>
      <c r="F647" s="269" t="s">
        <v>1267</v>
      </c>
      <c r="G647" s="269" t="s">
        <v>1712</v>
      </c>
      <c r="H647" s="269" t="s">
        <v>1267</v>
      </c>
      <c r="I647" s="271">
        <f t="shared" ref="I647:I648" si="173">IF(E647="Full paper",1,IF(E647="Extended Abstract",2,3))</f>
        <v>2</v>
      </c>
      <c r="O647" s="269">
        <f t="shared" si="167"/>
        <v>1</v>
      </c>
      <c r="W647" s="269">
        <f t="shared" si="156"/>
        <v>0</v>
      </c>
      <c r="X647" s="269">
        <f t="shared" si="157"/>
        <v>1</v>
      </c>
      <c r="Y647" s="269">
        <f t="shared" si="158"/>
        <v>0</v>
      </c>
    </row>
    <row r="648" spans="1:25" x14ac:dyDescent="0.45">
      <c r="B648" s="271"/>
      <c r="I648" s="271">
        <f t="shared" si="173"/>
        <v>3</v>
      </c>
      <c r="O648" s="269">
        <f t="shared" si="167"/>
        <v>0</v>
      </c>
      <c r="W648" s="269" t="str">
        <f t="shared" si="156"/>
        <v/>
      </c>
      <c r="X648" s="269" t="str">
        <f t="shared" si="157"/>
        <v/>
      </c>
      <c r="Y648" s="269" t="str">
        <f t="shared" si="158"/>
        <v/>
      </c>
    </row>
    <row r="649" spans="1:25" x14ac:dyDescent="0.45">
      <c r="B649" s="271">
        <f>B647+1</f>
        <v>6</v>
      </c>
      <c r="I649" s="271"/>
      <c r="W649" s="269" t="str">
        <f t="shared" si="156"/>
        <v/>
      </c>
      <c r="X649" s="269" t="str">
        <f t="shared" si="157"/>
        <v/>
      </c>
      <c r="Y649" s="269" t="str">
        <f t="shared" si="158"/>
        <v/>
      </c>
    </row>
    <row r="650" spans="1:25" x14ac:dyDescent="0.45">
      <c r="B650" s="271">
        <f t="shared" si="172"/>
        <v>7</v>
      </c>
      <c r="I650" s="271"/>
      <c r="W650" s="269" t="str">
        <f t="shared" si="156"/>
        <v/>
      </c>
      <c r="X650" s="269" t="str">
        <f t="shared" si="157"/>
        <v/>
      </c>
      <c r="Y650" s="269" t="str">
        <f t="shared" si="158"/>
        <v/>
      </c>
    </row>
    <row r="651" spans="1:25" x14ac:dyDescent="0.45">
      <c r="B651" s="271">
        <f t="shared" si="172"/>
        <v>8</v>
      </c>
      <c r="I651" s="271"/>
      <c r="W651" s="269" t="str">
        <f t="shared" si="156"/>
        <v/>
      </c>
      <c r="X651" s="269" t="str">
        <f t="shared" si="157"/>
        <v/>
      </c>
      <c r="Y651" s="269" t="str">
        <f t="shared" si="158"/>
        <v/>
      </c>
    </row>
    <row r="652" spans="1:25" x14ac:dyDescent="0.45">
      <c r="B652" s="271">
        <f t="shared" si="172"/>
        <v>9</v>
      </c>
      <c r="I652" s="271"/>
      <c r="W652" s="269" t="str">
        <f t="shared" si="156"/>
        <v/>
      </c>
      <c r="X652" s="269" t="str">
        <f t="shared" si="157"/>
        <v/>
      </c>
      <c r="Y652" s="269" t="str">
        <f t="shared" si="158"/>
        <v/>
      </c>
    </row>
    <row r="653" spans="1:25" x14ac:dyDescent="0.45">
      <c r="B653" s="271">
        <f t="shared" si="172"/>
        <v>10</v>
      </c>
      <c r="I653" s="271"/>
      <c r="W653" s="269" t="str">
        <f t="shared" si="156"/>
        <v/>
      </c>
      <c r="X653" s="269" t="str">
        <f t="shared" si="157"/>
        <v/>
      </c>
      <c r="Y653" s="269" t="str">
        <f t="shared" si="158"/>
        <v/>
      </c>
    </row>
    <row r="654" spans="1:25" x14ac:dyDescent="0.45">
      <c r="B654" s="271"/>
      <c r="I654" s="271"/>
      <c r="W654" s="269" t="str">
        <f t="shared" si="156"/>
        <v/>
      </c>
      <c r="X654" s="269" t="str">
        <f t="shared" si="157"/>
        <v/>
      </c>
      <c r="Y654" s="269" t="str">
        <f t="shared" si="158"/>
        <v/>
      </c>
    </row>
    <row r="655" spans="1:25" x14ac:dyDescent="0.45">
      <c r="B655" s="271"/>
      <c r="C655" s="269" t="s">
        <v>2176</v>
      </c>
      <c r="I655" s="271"/>
      <c r="W655" s="269" t="str">
        <f t="shared" si="156"/>
        <v/>
      </c>
      <c r="X655" s="269" t="str">
        <f t="shared" si="157"/>
        <v/>
      </c>
      <c r="Y655" s="269" t="str">
        <f t="shared" si="158"/>
        <v/>
      </c>
    </row>
    <row r="656" spans="1:25" x14ac:dyDescent="0.45">
      <c r="B656" s="271"/>
      <c r="C656" s="269" t="s">
        <v>1231</v>
      </c>
      <c r="D656" s="269" t="s">
        <v>1232</v>
      </c>
      <c r="E656" s="269" t="s">
        <v>185</v>
      </c>
      <c r="F656" s="269" t="s">
        <v>1248</v>
      </c>
      <c r="G656" s="269" t="s">
        <v>1827</v>
      </c>
      <c r="H656" s="269" t="s">
        <v>1248</v>
      </c>
      <c r="I656" s="271"/>
      <c r="W656" s="269" t="str">
        <f t="shared" si="156"/>
        <v/>
      </c>
      <c r="X656" s="269" t="str">
        <f t="shared" si="157"/>
        <v/>
      </c>
      <c r="Y656" s="269" t="str">
        <f t="shared" si="158"/>
        <v/>
      </c>
    </row>
    <row r="657" spans="2:25" x14ac:dyDescent="0.45">
      <c r="B657" s="271"/>
      <c r="C657" s="269" t="s">
        <v>1152</v>
      </c>
      <c r="D657" s="269" t="s">
        <v>1153</v>
      </c>
      <c r="E657" s="269" t="s">
        <v>184</v>
      </c>
      <c r="F657" s="269" t="s">
        <v>1169</v>
      </c>
      <c r="G657" s="269">
        <v>0</v>
      </c>
      <c r="H657" s="269" t="s">
        <v>1169</v>
      </c>
      <c r="I657" s="271"/>
      <c r="W657" s="269" t="str">
        <f t="shared" ref="W657:W720" si="174">IF(O657="","",IF(O657=1,IF(I657=1,1,0),""))</f>
        <v/>
      </c>
      <c r="X657" s="269" t="str">
        <f t="shared" ref="X657:X720" si="175">IF(O657="","",IF(O657=1,IF(I657=2,1,0),""))</f>
        <v/>
      </c>
      <c r="Y657" s="269" t="str">
        <f t="shared" ref="Y657:Y720" si="176">IF(O657="","",IF(O657=1,IF(I657=3,1,0),""))</f>
        <v/>
      </c>
    </row>
    <row r="658" spans="2:25" x14ac:dyDescent="0.45">
      <c r="B658" s="271"/>
      <c r="C658" s="269" t="s">
        <v>1154</v>
      </c>
      <c r="D658" s="269" t="s">
        <v>1155</v>
      </c>
      <c r="E658" s="269" t="s">
        <v>184</v>
      </c>
      <c r="F658" s="269" t="s">
        <v>1170</v>
      </c>
      <c r="G658" s="269" t="s">
        <v>1827</v>
      </c>
      <c r="H658" s="269" t="s">
        <v>1170</v>
      </c>
      <c r="I658" s="271"/>
      <c r="W658" s="269" t="str">
        <f t="shared" si="174"/>
        <v/>
      </c>
      <c r="X658" s="269" t="str">
        <f t="shared" si="175"/>
        <v/>
      </c>
      <c r="Y658" s="269" t="str">
        <f t="shared" si="176"/>
        <v/>
      </c>
    </row>
    <row r="659" spans="2:25" x14ac:dyDescent="0.45">
      <c r="B659" s="271"/>
      <c r="C659" s="269" t="s">
        <v>1158</v>
      </c>
      <c r="D659" s="269" t="s">
        <v>1159</v>
      </c>
      <c r="E659" s="269" t="s">
        <v>184</v>
      </c>
      <c r="F659" s="269" t="s">
        <v>1170</v>
      </c>
      <c r="G659" s="269" t="s">
        <v>1827</v>
      </c>
      <c r="H659" s="269" t="s">
        <v>1170</v>
      </c>
      <c r="I659" s="271"/>
      <c r="W659" s="269" t="str">
        <f t="shared" si="174"/>
        <v/>
      </c>
      <c r="X659" s="269" t="str">
        <f t="shared" si="175"/>
        <v/>
      </c>
      <c r="Y659" s="269" t="str">
        <f t="shared" si="176"/>
        <v/>
      </c>
    </row>
    <row r="660" spans="2:25" x14ac:dyDescent="0.45">
      <c r="B660" s="271"/>
      <c r="C660" s="269" t="s">
        <v>1191</v>
      </c>
      <c r="D660" s="269" t="s">
        <v>1192</v>
      </c>
      <c r="E660" s="269" t="s">
        <v>184</v>
      </c>
      <c r="F660" s="269" t="s">
        <v>1200</v>
      </c>
      <c r="G660" s="269" t="s">
        <v>1827</v>
      </c>
      <c r="H660" s="269" t="s">
        <v>1200</v>
      </c>
      <c r="I660" s="271"/>
      <c r="W660" s="269" t="str">
        <f t="shared" si="174"/>
        <v/>
      </c>
      <c r="X660" s="269" t="str">
        <f t="shared" si="175"/>
        <v/>
      </c>
      <c r="Y660" s="269" t="str">
        <f t="shared" si="176"/>
        <v/>
      </c>
    </row>
    <row r="661" spans="2:25" x14ac:dyDescent="0.45">
      <c r="B661" s="271"/>
      <c r="C661" s="269" t="s">
        <v>263</v>
      </c>
      <c r="D661" s="269" t="s">
        <v>264</v>
      </c>
      <c r="E661" s="269" t="s">
        <v>184</v>
      </c>
      <c r="F661" s="269" t="s">
        <v>275</v>
      </c>
      <c r="G661" s="269">
        <v>0</v>
      </c>
      <c r="H661" s="269" t="s">
        <v>275</v>
      </c>
      <c r="I661" s="271"/>
      <c r="W661" s="269" t="str">
        <f t="shared" si="174"/>
        <v/>
      </c>
      <c r="X661" s="269" t="str">
        <f t="shared" si="175"/>
        <v/>
      </c>
      <c r="Y661" s="269" t="str">
        <f t="shared" si="176"/>
        <v/>
      </c>
    </row>
    <row r="662" spans="2:25" x14ac:dyDescent="0.45">
      <c r="B662" s="271"/>
      <c r="C662" s="269" t="s">
        <v>1177</v>
      </c>
      <c r="D662" s="269" t="s">
        <v>1178</v>
      </c>
      <c r="E662" s="269" t="s">
        <v>185</v>
      </c>
      <c r="F662" s="269" t="s">
        <v>1195</v>
      </c>
      <c r="G662" s="269" t="s">
        <v>1827</v>
      </c>
      <c r="H662" s="269" t="s">
        <v>1195</v>
      </c>
      <c r="I662" s="271"/>
      <c r="W662" s="269" t="str">
        <f t="shared" si="174"/>
        <v/>
      </c>
      <c r="X662" s="269" t="str">
        <f t="shared" si="175"/>
        <v/>
      </c>
      <c r="Y662" s="269" t="str">
        <f t="shared" si="176"/>
        <v/>
      </c>
    </row>
    <row r="663" spans="2:25" x14ac:dyDescent="0.45">
      <c r="B663" s="271"/>
      <c r="C663" s="269" t="s">
        <v>1193</v>
      </c>
      <c r="D663" s="269" t="s">
        <v>1194</v>
      </c>
      <c r="E663" s="269" t="s">
        <v>212</v>
      </c>
      <c r="F663" s="269" t="s">
        <v>1201</v>
      </c>
      <c r="G663" s="269" t="s">
        <v>1827</v>
      </c>
      <c r="H663" s="269" t="s">
        <v>1201</v>
      </c>
      <c r="I663" s="271"/>
      <c r="W663" s="269" t="str">
        <f t="shared" si="174"/>
        <v/>
      </c>
      <c r="X663" s="269" t="str">
        <f t="shared" si="175"/>
        <v/>
      </c>
      <c r="Y663" s="269" t="str">
        <f t="shared" si="176"/>
        <v/>
      </c>
    </row>
    <row r="664" spans="2:25" x14ac:dyDescent="0.45">
      <c r="B664" s="271"/>
      <c r="C664" s="269" t="s">
        <v>1185</v>
      </c>
      <c r="D664" s="269" t="s">
        <v>1186</v>
      </c>
      <c r="E664" s="269" t="s">
        <v>184</v>
      </c>
      <c r="F664" s="269" t="s">
        <v>1197</v>
      </c>
      <c r="G664" s="269">
        <v>0</v>
      </c>
      <c r="H664" s="269" t="s">
        <v>1197</v>
      </c>
      <c r="I664" s="271"/>
      <c r="W664" s="269" t="str">
        <f t="shared" si="174"/>
        <v/>
      </c>
      <c r="X664" s="269" t="str">
        <f t="shared" si="175"/>
        <v/>
      </c>
      <c r="Y664" s="269" t="str">
        <f t="shared" si="176"/>
        <v/>
      </c>
    </row>
    <row r="665" spans="2:25" x14ac:dyDescent="0.45">
      <c r="B665" s="271"/>
      <c r="C665" s="269" t="s">
        <v>1187</v>
      </c>
      <c r="D665" s="269" t="s">
        <v>1188</v>
      </c>
      <c r="E665" s="269" t="s">
        <v>184</v>
      </c>
      <c r="F665" s="269" t="s">
        <v>1198</v>
      </c>
      <c r="G665" s="269" t="s">
        <v>1827</v>
      </c>
      <c r="H665" s="269" t="s">
        <v>1198</v>
      </c>
      <c r="I665" s="271"/>
      <c r="W665" s="269" t="str">
        <f t="shared" si="174"/>
        <v/>
      </c>
      <c r="X665" s="269" t="str">
        <f t="shared" si="175"/>
        <v/>
      </c>
      <c r="Y665" s="269" t="str">
        <f t="shared" si="176"/>
        <v/>
      </c>
    </row>
    <row r="666" spans="2:25" x14ac:dyDescent="0.45">
      <c r="B666" s="271"/>
      <c r="C666" s="269" t="s">
        <v>1189</v>
      </c>
      <c r="D666" s="269" t="s">
        <v>1190</v>
      </c>
      <c r="E666" s="269" t="s">
        <v>184</v>
      </c>
      <c r="F666" s="269" t="s">
        <v>1199</v>
      </c>
      <c r="G666" s="269" t="s">
        <v>1827</v>
      </c>
      <c r="H666" s="269" t="s">
        <v>1199</v>
      </c>
      <c r="I666" s="271"/>
      <c r="W666" s="269" t="str">
        <f t="shared" si="174"/>
        <v/>
      </c>
      <c r="X666" s="269" t="str">
        <f t="shared" si="175"/>
        <v/>
      </c>
      <c r="Y666" s="269" t="str">
        <f t="shared" si="176"/>
        <v/>
      </c>
    </row>
    <row r="667" spans="2:25" x14ac:dyDescent="0.45">
      <c r="B667" s="271"/>
      <c r="C667" s="269" t="s">
        <v>1208</v>
      </c>
      <c r="D667" s="269" t="s">
        <v>1209</v>
      </c>
      <c r="E667" s="269" t="s">
        <v>184</v>
      </c>
      <c r="F667" s="269" t="s">
        <v>787</v>
      </c>
      <c r="G667" s="269" t="s">
        <v>1827</v>
      </c>
      <c r="H667" s="269" t="s">
        <v>787</v>
      </c>
      <c r="I667" s="271"/>
      <c r="W667" s="269" t="str">
        <f t="shared" si="174"/>
        <v/>
      </c>
      <c r="X667" s="269" t="str">
        <f t="shared" si="175"/>
        <v/>
      </c>
      <c r="Y667" s="269" t="str">
        <f t="shared" si="176"/>
        <v/>
      </c>
    </row>
    <row r="668" spans="2:25" x14ac:dyDescent="0.45">
      <c r="B668" s="271"/>
      <c r="C668" s="269" t="s">
        <v>1214</v>
      </c>
      <c r="D668" s="269" t="s">
        <v>1215</v>
      </c>
      <c r="E668" s="269" t="s">
        <v>184</v>
      </c>
      <c r="F668" s="269" t="s">
        <v>1222</v>
      </c>
      <c r="G668" s="269" t="s">
        <v>1827</v>
      </c>
      <c r="H668" s="269" t="s">
        <v>1222</v>
      </c>
      <c r="I668" s="271"/>
      <c r="W668" s="269" t="str">
        <f t="shared" si="174"/>
        <v/>
      </c>
      <c r="X668" s="269" t="str">
        <f t="shared" si="175"/>
        <v/>
      </c>
      <c r="Y668" s="269" t="str">
        <f t="shared" si="176"/>
        <v/>
      </c>
    </row>
    <row r="669" spans="2:25" x14ac:dyDescent="0.45">
      <c r="B669" s="271"/>
      <c r="C669" s="269" t="s">
        <v>1229</v>
      </c>
      <c r="D669" s="269" t="s">
        <v>1230</v>
      </c>
      <c r="E669" s="269" t="s">
        <v>184</v>
      </c>
      <c r="F669" s="269" t="s">
        <v>1247</v>
      </c>
      <c r="G669" s="269" t="s">
        <v>1827</v>
      </c>
      <c r="H669" s="269" t="s">
        <v>1247</v>
      </c>
      <c r="I669" s="271"/>
      <c r="W669" s="269" t="str">
        <f t="shared" si="174"/>
        <v/>
      </c>
      <c r="X669" s="269" t="str">
        <f t="shared" si="175"/>
        <v/>
      </c>
      <c r="Y669" s="269" t="str">
        <f t="shared" si="176"/>
        <v/>
      </c>
    </row>
    <row r="670" spans="2:25" x14ac:dyDescent="0.45">
      <c r="B670" s="271"/>
      <c r="C670" s="269" t="s">
        <v>1237</v>
      </c>
      <c r="D670" s="269" t="s">
        <v>1238</v>
      </c>
      <c r="E670" s="269" t="s">
        <v>184</v>
      </c>
      <c r="F670" s="269" t="s">
        <v>1251</v>
      </c>
      <c r="G670" s="269" t="s">
        <v>1827</v>
      </c>
      <c r="H670" s="269" t="s">
        <v>1251</v>
      </c>
      <c r="I670" s="271"/>
      <c r="W670" s="269" t="str">
        <f t="shared" si="174"/>
        <v/>
      </c>
      <c r="X670" s="269" t="str">
        <f t="shared" si="175"/>
        <v/>
      </c>
      <c r="Y670" s="269" t="str">
        <f t="shared" si="176"/>
        <v/>
      </c>
    </row>
    <row r="671" spans="2:25" x14ac:dyDescent="0.45">
      <c r="B671" s="271"/>
      <c r="C671" s="269" t="s">
        <v>1237</v>
      </c>
      <c r="D671" s="269" t="s">
        <v>1238</v>
      </c>
      <c r="E671" s="269" t="s">
        <v>184</v>
      </c>
      <c r="F671" s="269" t="s">
        <v>1251</v>
      </c>
      <c r="G671" s="269" t="s">
        <v>1827</v>
      </c>
      <c r="H671" s="269" t="s">
        <v>1251</v>
      </c>
      <c r="I671" s="271"/>
      <c r="W671" s="269" t="str">
        <f t="shared" si="174"/>
        <v/>
      </c>
      <c r="X671" s="269" t="str">
        <f t="shared" si="175"/>
        <v/>
      </c>
      <c r="Y671" s="269" t="str">
        <f t="shared" si="176"/>
        <v/>
      </c>
    </row>
    <row r="672" spans="2:25" x14ac:dyDescent="0.45">
      <c r="B672" s="271"/>
      <c r="C672" s="269" t="s">
        <v>1227</v>
      </c>
      <c r="D672" s="269" t="s">
        <v>1228</v>
      </c>
      <c r="E672" s="269" t="s">
        <v>184</v>
      </c>
      <c r="F672" s="269" t="s">
        <v>1246</v>
      </c>
      <c r="G672" s="269" t="s">
        <v>1827</v>
      </c>
      <c r="H672" s="269" t="s">
        <v>1246</v>
      </c>
      <c r="I672" s="271"/>
      <c r="W672" s="269" t="str">
        <f t="shared" si="174"/>
        <v/>
      </c>
      <c r="X672" s="269" t="str">
        <f t="shared" si="175"/>
        <v/>
      </c>
      <c r="Y672" s="269" t="str">
        <f t="shared" si="176"/>
        <v/>
      </c>
    </row>
    <row r="673" spans="1:25" x14ac:dyDescent="0.45">
      <c r="B673" s="271"/>
      <c r="C673" s="269" t="s">
        <v>1261</v>
      </c>
      <c r="D673" s="269" t="s">
        <v>1262</v>
      </c>
      <c r="E673" s="269" t="s">
        <v>184</v>
      </c>
      <c r="F673" s="269" t="s">
        <v>1266</v>
      </c>
      <c r="G673" s="269" t="s">
        <v>1827</v>
      </c>
      <c r="H673" s="269" t="s">
        <v>1266</v>
      </c>
      <c r="I673" s="271"/>
      <c r="W673" s="269" t="str">
        <f t="shared" si="174"/>
        <v/>
      </c>
      <c r="X673" s="269" t="str">
        <f t="shared" si="175"/>
        <v/>
      </c>
      <c r="Y673" s="269" t="str">
        <f t="shared" si="176"/>
        <v/>
      </c>
    </row>
    <row r="674" spans="1:25" x14ac:dyDescent="0.45">
      <c r="B674" s="271"/>
      <c r="C674" s="269" t="s">
        <v>1216</v>
      </c>
      <c r="D674" s="269" t="s">
        <v>1217</v>
      </c>
      <c r="E674" s="269" t="s">
        <v>184</v>
      </c>
      <c r="F674" s="269" t="s">
        <v>793</v>
      </c>
      <c r="G674" s="269" t="s">
        <v>1827</v>
      </c>
      <c r="H674" s="269" t="s">
        <v>793</v>
      </c>
      <c r="I674" s="271"/>
      <c r="W674" s="269" t="str">
        <f t="shared" si="174"/>
        <v/>
      </c>
      <c r="X674" s="269" t="str">
        <f t="shared" si="175"/>
        <v/>
      </c>
      <c r="Y674" s="269" t="str">
        <f t="shared" si="176"/>
        <v/>
      </c>
    </row>
    <row r="675" spans="1:25" x14ac:dyDescent="0.45">
      <c r="B675" s="271"/>
      <c r="I675" s="271"/>
      <c r="W675" s="269" t="str">
        <f t="shared" si="174"/>
        <v/>
      </c>
      <c r="X675" s="269" t="str">
        <f t="shared" si="175"/>
        <v/>
      </c>
      <c r="Y675" s="269" t="str">
        <f t="shared" si="176"/>
        <v/>
      </c>
    </row>
    <row r="676" spans="1:25" x14ac:dyDescent="0.45">
      <c r="A676" s="269">
        <f>A642+1</f>
        <v>42</v>
      </c>
      <c r="B676" s="271"/>
      <c r="C676" s="269" t="s">
        <v>7</v>
      </c>
      <c r="I676" s="271"/>
      <c r="J676" s="269" t="s">
        <v>146</v>
      </c>
      <c r="K676" s="269" t="s">
        <v>147</v>
      </c>
      <c r="L676" s="269" t="s">
        <v>138</v>
      </c>
      <c r="M676" s="269" t="s">
        <v>139</v>
      </c>
      <c r="W676" s="269" t="str">
        <f t="shared" si="174"/>
        <v/>
      </c>
      <c r="X676" s="269" t="str">
        <f t="shared" si="175"/>
        <v/>
      </c>
      <c r="Y676" s="269" t="str">
        <f t="shared" si="176"/>
        <v/>
      </c>
    </row>
    <row r="677" spans="1:25" x14ac:dyDescent="0.45">
      <c r="B677" s="271">
        <v>1</v>
      </c>
      <c r="C677" s="269" t="s">
        <v>1268</v>
      </c>
      <c r="D677" s="269" t="s">
        <v>1269</v>
      </c>
      <c r="E677" s="269" t="s">
        <v>185</v>
      </c>
      <c r="F677" s="269" t="s">
        <v>1285</v>
      </c>
      <c r="G677" s="269" t="s">
        <v>2028</v>
      </c>
      <c r="H677" s="269" t="s">
        <v>1285</v>
      </c>
      <c r="I677" s="271">
        <f t="shared" ref="I677" si="177">IF(E677="Full paper",1,IF(E677="Extended Abstract",2,3))</f>
        <v>1</v>
      </c>
      <c r="O677" s="269">
        <f t="shared" si="167"/>
        <v>1</v>
      </c>
      <c r="W677" s="269">
        <f t="shared" si="174"/>
        <v>1</v>
      </c>
      <c r="X677" s="269">
        <f t="shared" si="175"/>
        <v>0</v>
      </c>
      <c r="Y677" s="269">
        <f t="shared" si="176"/>
        <v>0</v>
      </c>
    </row>
    <row r="678" spans="1:25" x14ac:dyDescent="0.45">
      <c r="B678" s="271">
        <f t="shared" ref="B678:B687" si="178">B677+1</f>
        <v>2</v>
      </c>
      <c r="C678" s="269" t="s">
        <v>1270</v>
      </c>
      <c r="D678" s="269" t="s">
        <v>1271</v>
      </c>
      <c r="E678" s="269" t="s">
        <v>185</v>
      </c>
      <c r="F678" s="269" t="s">
        <v>1286</v>
      </c>
      <c r="G678" s="269" t="s">
        <v>2029</v>
      </c>
      <c r="H678" s="269" t="s">
        <v>1286</v>
      </c>
      <c r="I678" s="271">
        <f t="shared" ref="I678:I688" si="179">IF(E678="Full paper",1,IF(E678="Extended Abstract",2,3))</f>
        <v>1</v>
      </c>
      <c r="O678" s="269">
        <f t="shared" si="167"/>
        <v>1</v>
      </c>
      <c r="W678" s="269">
        <f t="shared" si="174"/>
        <v>1</v>
      </c>
      <c r="X678" s="269">
        <f t="shared" si="175"/>
        <v>0</v>
      </c>
      <c r="Y678" s="269">
        <f t="shared" si="176"/>
        <v>0</v>
      </c>
    </row>
    <row r="679" spans="1:25" x14ac:dyDescent="0.45">
      <c r="B679" s="271">
        <f t="shared" si="178"/>
        <v>3</v>
      </c>
      <c r="C679" s="269" t="s">
        <v>1272</v>
      </c>
      <c r="D679" s="269" t="s">
        <v>1273</v>
      </c>
      <c r="E679" s="269" t="s">
        <v>185</v>
      </c>
      <c r="F679" s="269" t="s">
        <v>1287</v>
      </c>
      <c r="G679" s="269" t="s">
        <v>2030</v>
      </c>
      <c r="H679" s="269" t="s">
        <v>1287</v>
      </c>
      <c r="I679" s="271">
        <f t="shared" si="179"/>
        <v>1</v>
      </c>
      <c r="O679" s="269">
        <f t="shared" si="167"/>
        <v>1</v>
      </c>
      <c r="W679" s="269">
        <f t="shared" si="174"/>
        <v>1</v>
      </c>
      <c r="X679" s="269">
        <f t="shared" si="175"/>
        <v>0</v>
      </c>
      <c r="Y679" s="269">
        <f t="shared" si="176"/>
        <v>0</v>
      </c>
    </row>
    <row r="680" spans="1:25" x14ac:dyDescent="0.45">
      <c r="B680" s="271">
        <f t="shared" si="178"/>
        <v>4</v>
      </c>
      <c r="C680" s="269" t="s">
        <v>1277</v>
      </c>
      <c r="D680" s="269" t="s">
        <v>1278</v>
      </c>
      <c r="E680" s="269" t="s">
        <v>185</v>
      </c>
      <c r="F680" s="269" t="s">
        <v>1728</v>
      </c>
      <c r="G680" s="269" t="s">
        <v>2031</v>
      </c>
      <c r="H680" s="269" t="s">
        <v>1728</v>
      </c>
      <c r="I680" s="271">
        <f t="shared" si="179"/>
        <v>1</v>
      </c>
      <c r="N680" s="269">
        <v>1</v>
      </c>
      <c r="O680" s="269">
        <f t="shared" si="167"/>
        <v>1</v>
      </c>
      <c r="W680" s="269">
        <f t="shared" si="174"/>
        <v>1</v>
      </c>
      <c r="X680" s="269">
        <f t="shared" si="175"/>
        <v>0</v>
      </c>
      <c r="Y680" s="269">
        <f t="shared" si="176"/>
        <v>0</v>
      </c>
    </row>
    <row r="681" spans="1:25" x14ac:dyDescent="0.45">
      <c r="B681" s="271">
        <f t="shared" si="178"/>
        <v>5</v>
      </c>
      <c r="C681" s="269" t="s">
        <v>1279</v>
      </c>
      <c r="D681" s="269" t="s">
        <v>1280</v>
      </c>
      <c r="E681" s="269" t="s">
        <v>185</v>
      </c>
      <c r="F681" s="269" t="s">
        <v>1288</v>
      </c>
      <c r="G681" s="269" t="s">
        <v>2032</v>
      </c>
      <c r="H681" s="269" t="s">
        <v>1288</v>
      </c>
      <c r="I681" s="271">
        <f t="shared" si="179"/>
        <v>1</v>
      </c>
      <c r="O681" s="269">
        <f t="shared" si="167"/>
        <v>1</v>
      </c>
      <c r="W681" s="269">
        <f t="shared" si="174"/>
        <v>1</v>
      </c>
      <c r="X681" s="269">
        <f t="shared" si="175"/>
        <v>0</v>
      </c>
      <c r="Y681" s="269">
        <f t="shared" si="176"/>
        <v>0</v>
      </c>
    </row>
    <row r="682" spans="1:25" x14ac:dyDescent="0.45">
      <c r="B682" s="271"/>
      <c r="I682" s="271">
        <f t="shared" si="179"/>
        <v>3</v>
      </c>
      <c r="O682" s="269">
        <f t="shared" si="167"/>
        <v>0</v>
      </c>
      <c r="W682" s="269" t="str">
        <f t="shared" si="174"/>
        <v/>
      </c>
      <c r="X682" s="269" t="str">
        <f t="shared" si="175"/>
        <v/>
      </c>
      <c r="Y682" s="269" t="str">
        <f t="shared" si="176"/>
        <v/>
      </c>
    </row>
    <row r="683" spans="1:25" x14ac:dyDescent="0.45">
      <c r="B683" s="271">
        <f>B681+1</f>
        <v>6</v>
      </c>
      <c r="C683" s="269" t="s">
        <v>1326</v>
      </c>
      <c r="D683" s="269" t="s">
        <v>1327</v>
      </c>
      <c r="E683" s="269" t="s">
        <v>185</v>
      </c>
      <c r="F683" s="269" t="s">
        <v>1335</v>
      </c>
      <c r="G683" s="269" t="s">
        <v>2037</v>
      </c>
      <c r="H683" s="269" t="s">
        <v>1335</v>
      </c>
      <c r="I683" s="271">
        <f t="shared" si="179"/>
        <v>1</v>
      </c>
      <c r="N683" s="269">
        <v>0</v>
      </c>
      <c r="O683" s="269">
        <f t="shared" si="167"/>
        <v>1</v>
      </c>
      <c r="W683" s="269">
        <f t="shared" si="174"/>
        <v>1</v>
      </c>
      <c r="X683" s="269">
        <f t="shared" si="175"/>
        <v>0</v>
      </c>
      <c r="Y683" s="269">
        <f t="shared" si="176"/>
        <v>0</v>
      </c>
    </row>
    <row r="684" spans="1:25" x14ac:dyDescent="0.45">
      <c r="B684" s="271">
        <f t="shared" si="178"/>
        <v>7</v>
      </c>
      <c r="C684" s="269" t="s">
        <v>1283</v>
      </c>
      <c r="D684" s="269" t="s">
        <v>1284</v>
      </c>
      <c r="E684" s="269" t="s">
        <v>212</v>
      </c>
      <c r="F684" s="269" t="s">
        <v>1289</v>
      </c>
      <c r="G684" s="269" t="s">
        <v>2033</v>
      </c>
      <c r="H684" s="269" t="s">
        <v>1289</v>
      </c>
      <c r="I684" s="271">
        <f t="shared" si="179"/>
        <v>2</v>
      </c>
      <c r="O684" s="269">
        <f t="shared" si="167"/>
        <v>1</v>
      </c>
      <c r="W684" s="269">
        <f t="shared" si="174"/>
        <v>0</v>
      </c>
      <c r="X684" s="269">
        <f t="shared" si="175"/>
        <v>1</v>
      </c>
      <c r="Y684" s="269">
        <f t="shared" si="176"/>
        <v>0</v>
      </c>
    </row>
    <row r="685" spans="1:25" x14ac:dyDescent="0.45">
      <c r="B685" s="271">
        <f t="shared" si="178"/>
        <v>8</v>
      </c>
      <c r="C685" s="269" t="s">
        <v>1302</v>
      </c>
      <c r="D685" s="269" t="s">
        <v>1303</v>
      </c>
      <c r="E685" s="269" t="s">
        <v>184</v>
      </c>
      <c r="F685" s="269" t="s">
        <v>1312</v>
      </c>
      <c r="G685" s="269" t="s">
        <v>1896</v>
      </c>
      <c r="H685" s="269" t="s">
        <v>1312</v>
      </c>
      <c r="I685" s="271">
        <f t="shared" si="179"/>
        <v>3</v>
      </c>
      <c r="N685" s="269">
        <v>1</v>
      </c>
      <c r="O685" s="269">
        <f t="shared" si="167"/>
        <v>1</v>
      </c>
      <c r="W685" s="269">
        <f t="shared" si="174"/>
        <v>0</v>
      </c>
      <c r="X685" s="269">
        <f t="shared" si="175"/>
        <v>0</v>
      </c>
      <c r="Y685" s="269">
        <f t="shared" si="176"/>
        <v>1</v>
      </c>
    </row>
    <row r="686" spans="1:25" x14ac:dyDescent="0.45">
      <c r="B686" s="271">
        <f t="shared" si="178"/>
        <v>9</v>
      </c>
      <c r="C686" s="269" t="s">
        <v>1368</v>
      </c>
      <c r="D686" s="269" t="s">
        <v>1369</v>
      </c>
      <c r="E686" s="269" t="s">
        <v>184</v>
      </c>
      <c r="F686" s="269" t="s">
        <v>1394</v>
      </c>
      <c r="G686" s="269" t="s">
        <v>2051</v>
      </c>
      <c r="H686" s="269" t="s">
        <v>1394</v>
      </c>
      <c r="I686" s="271">
        <f t="shared" si="179"/>
        <v>3</v>
      </c>
      <c r="O686" s="269">
        <f t="shared" si="167"/>
        <v>1</v>
      </c>
      <c r="W686" s="269">
        <f t="shared" si="174"/>
        <v>0</v>
      </c>
      <c r="X686" s="269">
        <f t="shared" si="175"/>
        <v>0</v>
      </c>
      <c r="Y686" s="269">
        <f t="shared" si="176"/>
        <v>1</v>
      </c>
    </row>
    <row r="687" spans="1:25" x14ac:dyDescent="0.45">
      <c r="B687" s="271">
        <f t="shared" si="178"/>
        <v>10</v>
      </c>
      <c r="C687" s="269" t="s">
        <v>1390</v>
      </c>
      <c r="D687" s="269" t="s">
        <v>1391</v>
      </c>
      <c r="E687" s="269" t="s">
        <v>184</v>
      </c>
      <c r="F687" s="269" t="s">
        <v>594</v>
      </c>
      <c r="G687" s="269" t="s">
        <v>2052</v>
      </c>
      <c r="H687" s="269" t="s">
        <v>594</v>
      </c>
      <c r="I687" s="271">
        <f t="shared" si="179"/>
        <v>3</v>
      </c>
      <c r="W687" s="269" t="str">
        <f t="shared" si="174"/>
        <v/>
      </c>
      <c r="X687" s="269" t="str">
        <f t="shared" si="175"/>
        <v/>
      </c>
      <c r="Y687" s="269" t="str">
        <f t="shared" si="176"/>
        <v/>
      </c>
    </row>
    <row r="688" spans="1:25" x14ac:dyDescent="0.45">
      <c r="B688" s="271"/>
      <c r="I688" s="271">
        <f t="shared" si="179"/>
        <v>3</v>
      </c>
      <c r="W688" s="269" t="str">
        <f t="shared" si="174"/>
        <v/>
      </c>
      <c r="X688" s="269" t="str">
        <f t="shared" si="175"/>
        <v/>
      </c>
      <c r="Y688" s="269" t="str">
        <f t="shared" si="176"/>
        <v/>
      </c>
    </row>
    <row r="689" spans="1:25" x14ac:dyDescent="0.45">
      <c r="B689" s="271"/>
      <c r="I689" s="271"/>
      <c r="W689" s="269" t="str">
        <f t="shared" si="174"/>
        <v/>
      </c>
      <c r="X689" s="269" t="str">
        <f t="shared" si="175"/>
        <v/>
      </c>
      <c r="Y689" s="269" t="str">
        <f t="shared" si="176"/>
        <v/>
      </c>
    </row>
    <row r="690" spans="1:25" x14ac:dyDescent="0.45">
      <c r="A690" s="269">
        <f>A676+1</f>
        <v>43</v>
      </c>
      <c r="B690" s="271"/>
      <c r="C690" s="269" t="s">
        <v>42</v>
      </c>
      <c r="I690" s="271"/>
      <c r="J690" s="269" t="s">
        <v>148</v>
      </c>
      <c r="K690" s="269" t="s">
        <v>149</v>
      </c>
      <c r="L690" s="269" t="s">
        <v>140</v>
      </c>
      <c r="M690" s="269" t="s">
        <v>141</v>
      </c>
      <c r="W690" s="269" t="str">
        <f t="shared" si="174"/>
        <v/>
      </c>
      <c r="X690" s="269" t="str">
        <f t="shared" si="175"/>
        <v/>
      </c>
      <c r="Y690" s="269" t="str">
        <f t="shared" si="176"/>
        <v/>
      </c>
    </row>
    <row r="691" spans="1:25" x14ac:dyDescent="0.45">
      <c r="B691" s="271">
        <v>1</v>
      </c>
      <c r="C691" s="269" t="s">
        <v>1295</v>
      </c>
      <c r="D691" s="269" t="s">
        <v>1296</v>
      </c>
      <c r="E691" s="269" t="s">
        <v>184</v>
      </c>
      <c r="F691" s="269" t="s">
        <v>940</v>
      </c>
      <c r="G691" s="269" t="s">
        <v>1909</v>
      </c>
      <c r="H691" s="269" t="s">
        <v>940</v>
      </c>
      <c r="I691" s="271">
        <f t="shared" ref="I691:I729" si="180">IF(E691="Full paper",1,IF(E691="Extended Abstract",2,3))</f>
        <v>3</v>
      </c>
      <c r="N691" s="269">
        <v>1</v>
      </c>
      <c r="O691" s="269">
        <f t="shared" si="167"/>
        <v>1</v>
      </c>
      <c r="W691" s="269">
        <f t="shared" si="174"/>
        <v>0</v>
      </c>
      <c r="X691" s="269">
        <f t="shared" si="175"/>
        <v>0</v>
      </c>
      <c r="Y691" s="269">
        <f t="shared" si="176"/>
        <v>1</v>
      </c>
    </row>
    <row r="692" spans="1:25" x14ac:dyDescent="0.45">
      <c r="B692" s="271">
        <f t="shared" ref="B692:B701" si="181">B691+1</f>
        <v>2</v>
      </c>
      <c r="C692" s="269" t="s">
        <v>1304</v>
      </c>
      <c r="D692" s="269" t="s">
        <v>1305</v>
      </c>
      <c r="E692" s="269" t="s">
        <v>185</v>
      </c>
      <c r="F692" s="269" t="s">
        <v>2188</v>
      </c>
      <c r="G692" s="269" t="s">
        <v>2034</v>
      </c>
      <c r="H692" s="269" t="s">
        <v>1290</v>
      </c>
      <c r="I692" s="271">
        <f t="shared" ref="I692:I700" si="182">IF(E692="Full paper",1,IF(E692="Extended Abstract",2,3))</f>
        <v>1</v>
      </c>
      <c r="O692" s="269">
        <f t="shared" si="167"/>
        <v>1</v>
      </c>
      <c r="W692" s="269">
        <f t="shared" si="174"/>
        <v>1</v>
      </c>
      <c r="X692" s="269">
        <f t="shared" si="175"/>
        <v>0</v>
      </c>
      <c r="Y692" s="269">
        <f t="shared" si="176"/>
        <v>0</v>
      </c>
    </row>
    <row r="693" spans="1:25" x14ac:dyDescent="0.45">
      <c r="B693" s="271">
        <f t="shared" si="181"/>
        <v>3</v>
      </c>
      <c r="C693" s="269" t="s">
        <v>1293</v>
      </c>
      <c r="D693" s="269" t="s">
        <v>1294</v>
      </c>
      <c r="E693" s="269" t="s">
        <v>184</v>
      </c>
      <c r="F693" s="269" t="s">
        <v>1310</v>
      </c>
      <c r="G693" s="269" t="s">
        <v>1310</v>
      </c>
      <c r="H693" s="269" t="s">
        <v>1310</v>
      </c>
      <c r="I693" s="271">
        <f t="shared" si="182"/>
        <v>3</v>
      </c>
      <c r="N693" s="269">
        <v>5</v>
      </c>
      <c r="O693" s="269">
        <f t="shared" si="167"/>
        <v>1</v>
      </c>
      <c r="W693" s="269">
        <f t="shared" si="174"/>
        <v>0</v>
      </c>
      <c r="X693" s="269">
        <f t="shared" si="175"/>
        <v>0</v>
      </c>
      <c r="Y693" s="269">
        <f t="shared" si="176"/>
        <v>1</v>
      </c>
    </row>
    <row r="694" spans="1:25" x14ac:dyDescent="0.45">
      <c r="B694" s="271">
        <f t="shared" si="181"/>
        <v>4</v>
      </c>
      <c r="C694" s="269" t="s">
        <v>1297</v>
      </c>
      <c r="D694" s="269" t="s">
        <v>1298</v>
      </c>
      <c r="E694" s="269" t="s">
        <v>184</v>
      </c>
      <c r="F694" s="269" t="s">
        <v>1311</v>
      </c>
      <c r="G694" s="269" t="s">
        <v>2035</v>
      </c>
      <c r="H694" s="269" t="s">
        <v>1311</v>
      </c>
      <c r="I694" s="271">
        <f t="shared" si="182"/>
        <v>3</v>
      </c>
      <c r="N694" s="269">
        <v>1</v>
      </c>
      <c r="O694" s="269">
        <f t="shared" si="167"/>
        <v>1</v>
      </c>
      <c r="W694" s="269">
        <f t="shared" si="174"/>
        <v>0</v>
      </c>
      <c r="X694" s="269">
        <f t="shared" si="175"/>
        <v>0</v>
      </c>
      <c r="Y694" s="269">
        <f t="shared" si="176"/>
        <v>1</v>
      </c>
    </row>
    <row r="695" spans="1:25" x14ac:dyDescent="0.45">
      <c r="B695" s="271">
        <f t="shared" si="181"/>
        <v>5</v>
      </c>
      <c r="C695" s="269">
        <v>0</v>
      </c>
      <c r="D695" s="269">
        <v>0</v>
      </c>
      <c r="E695" s="269">
        <v>0</v>
      </c>
      <c r="F695" s="269">
        <v>0</v>
      </c>
      <c r="G695" s="269">
        <v>0</v>
      </c>
      <c r="H695" s="269">
        <v>0</v>
      </c>
      <c r="I695" s="271">
        <f t="shared" si="182"/>
        <v>3</v>
      </c>
      <c r="O695" s="269">
        <f t="shared" si="167"/>
        <v>0</v>
      </c>
      <c r="W695" s="269" t="str">
        <f t="shared" si="174"/>
        <v/>
      </c>
      <c r="X695" s="269" t="str">
        <f t="shared" si="175"/>
        <v/>
      </c>
      <c r="Y695" s="269" t="str">
        <f t="shared" si="176"/>
        <v/>
      </c>
    </row>
    <row r="696" spans="1:25" x14ac:dyDescent="0.45">
      <c r="B696" s="271"/>
      <c r="I696" s="271">
        <f t="shared" si="182"/>
        <v>3</v>
      </c>
      <c r="O696" s="269">
        <f t="shared" si="167"/>
        <v>0</v>
      </c>
      <c r="W696" s="269" t="str">
        <f t="shared" si="174"/>
        <v/>
      </c>
      <c r="X696" s="269" t="str">
        <f t="shared" si="175"/>
        <v/>
      </c>
      <c r="Y696" s="269" t="str">
        <f t="shared" si="176"/>
        <v/>
      </c>
    </row>
    <row r="697" spans="1:25" x14ac:dyDescent="0.45">
      <c r="B697" s="271">
        <f>B695+1</f>
        <v>6</v>
      </c>
      <c r="C697" s="269">
        <v>0</v>
      </c>
      <c r="D697" s="269">
        <v>0</v>
      </c>
      <c r="E697" s="269">
        <v>0</v>
      </c>
      <c r="F697" s="269">
        <v>0</v>
      </c>
      <c r="H697" s="269">
        <v>0</v>
      </c>
      <c r="I697" s="271">
        <f t="shared" si="182"/>
        <v>3</v>
      </c>
      <c r="O697" s="269">
        <f t="shared" si="167"/>
        <v>0</v>
      </c>
      <c r="W697" s="269" t="str">
        <f t="shared" si="174"/>
        <v/>
      </c>
      <c r="X697" s="269" t="str">
        <f t="shared" si="175"/>
        <v/>
      </c>
      <c r="Y697" s="269" t="str">
        <f t="shared" si="176"/>
        <v/>
      </c>
    </row>
    <row r="698" spans="1:25" x14ac:dyDescent="0.45">
      <c r="B698" s="271">
        <f t="shared" si="181"/>
        <v>7</v>
      </c>
      <c r="C698" s="269">
        <v>0</v>
      </c>
      <c r="D698" s="269">
        <v>0</v>
      </c>
      <c r="E698" s="269">
        <v>0</v>
      </c>
      <c r="F698" s="269">
        <v>0</v>
      </c>
      <c r="H698" s="269">
        <v>0</v>
      </c>
      <c r="I698" s="271">
        <f t="shared" si="182"/>
        <v>3</v>
      </c>
      <c r="O698" s="269">
        <f t="shared" si="167"/>
        <v>0</v>
      </c>
      <c r="W698" s="269" t="str">
        <f t="shared" si="174"/>
        <v/>
      </c>
      <c r="X698" s="269" t="str">
        <f t="shared" si="175"/>
        <v/>
      </c>
      <c r="Y698" s="269" t="str">
        <f t="shared" si="176"/>
        <v/>
      </c>
    </row>
    <row r="699" spans="1:25" x14ac:dyDescent="0.45">
      <c r="B699" s="271">
        <f t="shared" si="181"/>
        <v>8</v>
      </c>
      <c r="C699" s="269">
        <v>0</v>
      </c>
      <c r="D699" s="269">
        <v>0</v>
      </c>
      <c r="E699" s="269">
        <v>0</v>
      </c>
      <c r="F699" s="269">
        <v>0</v>
      </c>
      <c r="G699" s="269">
        <v>0</v>
      </c>
      <c r="H699" s="269">
        <v>0</v>
      </c>
      <c r="I699" s="271">
        <f t="shared" si="182"/>
        <v>3</v>
      </c>
      <c r="O699" s="269">
        <f t="shared" si="167"/>
        <v>0</v>
      </c>
      <c r="W699" s="269" t="str">
        <f t="shared" si="174"/>
        <v/>
      </c>
      <c r="X699" s="269" t="str">
        <f t="shared" si="175"/>
        <v/>
      </c>
      <c r="Y699" s="269" t="str">
        <f t="shared" si="176"/>
        <v/>
      </c>
    </row>
    <row r="700" spans="1:25" x14ac:dyDescent="0.45">
      <c r="B700" s="271">
        <f t="shared" si="181"/>
        <v>9</v>
      </c>
      <c r="C700" s="269">
        <v>0</v>
      </c>
      <c r="D700" s="269">
        <v>0</v>
      </c>
      <c r="E700" s="269">
        <v>0</v>
      </c>
      <c r="F700" s="269">
        <v>0</v>
      </c>
      <c r="G700" s="269">
        <v>0</v>
      </c>
      <c r="H700" s="269">
        <v>0</v>
      </c>
      <c r="I700" s="271">
        <f t="shared" si="182"/>
        <v>3</v>
      </c>
      <c r="O700" s="269">
        <f t="shared" si="167"/>
        <v>0</v>
      </c>
      <c r="W700" s="269" t="str">
        <f t="shared" si="174"/>
        <v/>
      </c>
      <c r="X700" s="269" t="str">
        <f t="shared" si="175"/>
        <v/>
      </c>
      <c r="Y700" s="269" t="str">
        <f t="shared" si="176"/>
        <v/>
      </c>
    </row>
    <row r="701" spans="1:25" x14ac:dyDescent="0.45">
      <c r="B701" s="271">
        <f t="shared" si="181"/>
        <v>10</v>
      </c>
      <c r="C701" s="269">
        <v>0</v>
      </c>
      <c r="D701" s="269">
        <v>0</v>
      </c>
      <c r="E701" s="269">
        <v>0</v>
      </c>
      <c r="F701" s="269">
        <v>0</v>
      </c>
      <c r="G701" s="269">
        <v>0</v>
      </c>
      <c r="H701" s="269">
        <v>0</v>
      </c>
      <c r="I701" s="271">
        <f t="shared" ref="I701:I702" si="183">IF(E701="Full paper",1,IF(E701="Extended Abstract",2,3))</f>
        <v>3</v>
      </c>
      <c r="O701" s="269">
        <f t="shared" si="167"/>
        <v>0</v>
      </c>
      <c r="W701" s="269" t="str">
        <f t="shared" si="174"/>
        <v/>
      </c>
      <c r="X701" s="269" t="str">
        <f t="shared" si="175"/>
        <v/>
      </c>
      <c r="Y701" s="269" t="str">
        <f t="shared" si="176"/>
        <v/>
      </c>
    </row>
    <row r="702" spans="1:25" x14ac:dyDescent="0.45">
      <c r="B702" s="271"/>
      <c r="I702" s="271">
        <f t="shared" si="183"/>
        <v>3</v>
      </c>
      <c r="N702" s="269">
        <v>5</v>
      </c>
      <c r="O702" s="269">
        <f t="shared" si="167"/>
        <v>0</v>
      </c>
      <c r="W702" s="269" t="str">
        <f t="shared" si="174"/>
        <v/>
      </c>
      <c r="X702" s="269" t="str">
        <f t="shared" si="175"/>
        <v/>
      </c>
      <c r="Y702" s="269" t="str">
        <f t="shared" si="176"/>
        <v/>
      </c>
    </row>
    <row r="703" spans="1:25" x14ac:dyDescent="0.45">
      <c r="B703" s="271"/>
      <c r="I703" s="271"/>
      <c r="W703" s="269" t="str">
        <f t="shared" si="174"/>
        <v/>
      </c>
      <c r="X703" s="269" t="str">
        <f t="shared" si="175"/>
        <v/>
      </c>
      <c r="Y703" s="269" t="str">
        <f t="shared" si="176"/>
        <v/>
      </c>
    </row>
    <row r="704" spans="1:25" x14ac:dyDescent="0.45">
      <c r="A704" s="269">
        <f>A690+1</f>
        <v>44</v>
      </c>
      <c r="B704" s="271"/>
      <c r="C704" s="269" t="s">
        <v>43</v>
      </c>
      <c r="I704" s="271"/>
      <c r="J704" s="269" t="s">
        <v>142</v>
      </c>
      <c r="K704" s="269" t="s">
        <v>143</v>
      </c>
      <c r="L704" s="269" t="s">
        <v>1683</v>
      </c>
      <c r="W704" s="269" t="str">
        <f t="shared" si="174"/>
        <v/>
      </c>
      <c r="X704" s="269" t="str">
        <f t="shared" si="175"/>
        <v/>
      </c>
      <c r="Y704" s="269" t="str">
        <f t="shared" si="176"/>
        <v/>
      </c>
    </row>
    <row r="705" spans="2:25" x14ac:dyDescent="0.45">
      <c r="B705" s="271">
        <v>1</v>
      </c>
      <c r="C705" s="269" t="s">
        <v>1316</v>
      </c>
      <c r="D705" s="269" t="s">
        <v>1317</v>
      </c>
      <c r="E705" s="269" t="s">
        <v>185</v>
      </c>
      <c r="F705" s="269" t="s">
        <v>1729</v>
      </c>
      <c r="G705" s="269" t="s">
        <v>2036</v>
      </c>
      <c r="H705" s="269" t="s">
        <v>1729</v>
      </c>
      <c r="I705" s="271">
        <f t="shared" ref="I705" si="184">IF(E705="Full paper",1,IF(E705="Extended Abstract",2,3))</f>
        <v>1</v>
      </c>
      <c r="N705" s="269">
        <v>1</v>
      </c>
      <c r="O705" s="269">
        <f t="shared" si="167"/>
        <v>1</v>
      </c>
      <c r="W705" s="269">
        <f t="shared" si="174"/>
        <v>1</v>
      </c>
      <c r="X705" s="269">
        <f t="shared" si="175"/>
        <v>0</v>
      </c>
      <c r="Y705" s="269">
        <f t="shared" si="176"/>
        <v>0</v>
      </c>
    </row>
    <row r="706" spans="2:25" x14ac:dyDescent="0.45">
      <c r="B706" s="271">
        <f t="shared" ref="B706:B715" si="185">B705+1</f>
        <v>2</v>
      </c>
      <c r="C706" s="269" t="s">
        <v>1328</v>
      </c>
      <c r="D706" s="269" t="s">
        <v>1329</v>
      </c>
      <c r="E706" s="269" t="s">
        <v>185</v>
      </c>
      <c r="F706" s="269" t="s">
        <v>241</v>
      </c>
      <c r="G706" s="269" t="s">
        <v>241</v>
      </c>
      <c r="H706" s="269" t="s">
        <v>241</v>
      </c>
      <c r="I706" s="271">
        <f t="shared" ref="I706:I716" si="186">IF(E706="Full paper",1,IF(E706="Extended Abstract",2,3))</f>
        <v>1</v>
      </c>
      <c r="O706" s="269">
        <f t="shared" si="167"/>
        <v>1</v>
      </c>
      <c r="W706" s="269">
        <f t="shared" si="174"/>
        <v>1</v>
      </c>
      <c r="X706" s="269">
        <f t="shared" si="175"/>
        <v>0</v>
      </c>
      <c r="Y706" s="269">
        <f t="shared" si="176"/>
        <v>0</v>
      </c>
    </row>
    <row r="707" spans="2:25" x14ac:dyDescent="0.45">
      <c r="B707" s="271">
        <f t="shared" si="185"/>
        <v>3</v>
      </c>
      <c r="C707" s="269" t="s">
        <v>1330</v>
      </c>
      <c r="D707" s="269" t="s">
        <v>1331</v>
      </c>
      <c r="E707" s="269" t="s">
        <v>185</v>
      </c>
      <c r="F707" s="269" t="s">
        <v>241</v>
      </c>
      <c r="G707" s="269" t="s">
        <v>241</v>
      </c>
      <c r="H707" s="269" t="s">
        <v>241</v>
      </c>
      <c r="I707" s="271">
        <f t="shared" si="186"/>
        <v>1</v>
      </c>
      <c r="O707" s="269">
        <f t="shared" si="167"/>
        <v>1</v>
      </c>
      <c r="W707" s="269">
        <f t="shared" si="174"/>
        <v>1</v>
      </c>
      <c r="X707" s="269">
        <f t="shared" si="175"/>
        <v>0</v>
      </c>
      <c r="Y707" s="269">
        <f t="shared" si="176"/>
        <v>0</v>
      </c>
    </row>
    <row r="708" spans="2:25" x14ac:dyDescent="0.45">
      <c r="B708" s="271">
        <f t="shared" si="185"/>
        <v>4</v>
      </c>
      <c r="C708" s="269" t="s">
        <v>1320</v>
      </c>
      <c r="D708" s="269" t="s">
        <v>1321</v>
      </c>
      <c r="E708" s="269" t="s">
        <v>184</v>
      </c>
      <c r="F708" s="269" t="s">
        <v>1333</v>
      </c>
      <c r="G708" s="269" t="s">
        <v>2038</v>
      </c>
      <c r="H708" s="269" t="s">
        <v>1333</v>
      </c>
      <c r="I708" s="271">
        <f t="shared" si="186"/>
        <v>3</v>
      </c>
      <c r="O708" s="269">
        <f t="shared" si="167"/>
        <v>1</v>
      </c>
      <c r="W708" s="269">
        <f t="shared" si="174"/>
        <v>0</v>
      </c>
      <c r="X708" s="269">
        <f t="shared" si="175"/>
        <v>0</v>
      </c>
      <c r="Y708" s="269">
        <f t="shared" si="176"/>
        <v>1</v>
      </c>
    </row>
    <row r="709" spans="2:25" x14ac:dyDescent="0.45">
      <c r="B709" s="271">
        <f t="shared" si="185"/>
        <v>5</v>
      </c>
      <c r="C709" s="269">
        <v>0</v>
      </c>
      <c r="D709" s="269">
        <v>0</v>
      </c>
      <c r="E709" s="269">
        <v>0</v>
      </c>
      <c r="F709" s="269">
        <v>0</v>
      </c>
      <c r="G709" s="269">
        <v>0</v>
      </c>
      <c r="H709" s="269">
        <v>0</v>
      </c>
      <c r="I709" s="271">
        <f t="shared" si="186"/>
        <v>3</v>
      </c>
      <c r="O709" s="269">
        <f t="shared" si="167"/>
        <v>0</v>
      </c>
      <c r="W709" s="269" t="str">
        <f t="shared" si="174"/>
        <v/>
      </c>
      <c r="X709" s="269" t="str">
        <f t="shared" si="175"/>
        <v/>
      </c>
      <c r="Y709" s="269" t="str">
        <f t="shared" si="176"/>
        <v/>
      </c>
    </row>
    <row r="710" spans="2:25" x14ac:dyDescent="0.45">
      <c r="B710" s="271"/>
      <c r="I710" s="271">
        <f t="shared" si="186"/>
        <v>3</v>
      </c>
      <c r="O710" s="269">
        <f t="shared" si="167"/>
        <v>0</v>
      </c>
      <c r="W710" s="269" t="str">
        <f t="shared" si="174"/>
        <v/>
      </c>
      <c r="X710" s="269" t="str">
        <f t="shared" si="175"/>
        <v/>
      </c>
      <c r="Y710" s="269" t="str">
        <f t="shared" si="176"/>
        <v/>
      </c>
    </row>
    <row r="711" spans="2:25" x14ac:dyDescent="0.45">
      <c r="B711" s="271">
        <f>B709+1</f>
        <v>6</v>
      </c>
      <c r="C711" s="269" t="s">
        <v>1322</v>
      </c>
      <c r="D711" s="269" t="s">
        <v>1323</v>
      </c>
      <c r="E711" s="269" t="s">
        <v>184</v>
      </c>
      <c r="F711" s="269" t="s">
        <v>304</v>
      </c>
      <c r="G711" s="269" t="s">
        <v>1837</v>
      </c>
      <c r="H711" s="269" t="s">
        <v>304</v>
      </c>
      <c r="I711" s="271">
        <f t="shared" si="186"/>
        <v>3</v>
      </c>
      <c r="O711" s="269">
        <f t="shared" si="167"/>
        <v>1</v>
      </c>
      <c r="W711" s="269">
        <f t="shared" si="174"/>
        <v>0</v>
      </c>
      <c r="X711" s="269">
        <f t="shared" si="175"/>
        <v>0</v>
      </c>
      <c r="Y711" s="269">
        <f t="shared" si="176"/>
        <v>1</v>
      </c>
    </row>
    <row r="712" spans="2:25" x14ac:dyDescent="0.45">
      <c r="B712" s="271">
        <f t="shared" si="185"/>
        <v>7</v>
      </c>
      <c r="C712" s="269" t="s">
        <v>1324</v>
      </c>
      <c r="D712" s="269" t="s">
        <v>1325</v>
      </c>
      <c r="E712" s="269" t="s">
        <v>184</v>
      </c>
      <c r="F712" s="269" t="s">
        <v>1334</v>
      </c>
      <c r="G712" s="269" t="s">
        <v>2039</v>
      </c>
      <c r="H712" s="269" t="s">
        <v>1334</v>
      </c>
      <c r="I712" s="271">
        <f t="shared" si="186"/>
        <v>3</v>
      </c>
      <c r="O712" s="269">
        <f t="shared" si="167"/>
        <v>1</v>
      </c>
      <c r="W712" s="269">
        <f t="shared" si="174"/>
        <v>0</v>
      </c>
      <c r="X712" s="269">
        <f t="shared" si="175"/>
        <v>0</v>
      </c>
      <c r="Y712" s="269">
        <f t="shared" si="176"/>
        <v>1</v>
      </c>
    </row>
    <row r="713" spans="2:25" x14ac:dyDescent="0.45">
      <c r="B713" s="271">
        <f t="shared" si="185"/>
        <v>8</v>
      </c>
      <c r="C713" s="269" t="s">
        <v>1281</v>
      </c>
      <c r="D713" s="269" t="s">
        <v>1282</v>
      </c>
      <c r="E713" s="269" t="s">
        <v>185</v>
      </c>
      <c r="F713" s="269" t="s">
        <v>731</v>
      </c>
      <c r="G713" s="269" t="s">
        <v>2131</v>
      </c>
      <c r="H713" s="269" t="s">
        <v>731</v>
      </c>
      <c r="I713" s="271">
        <f t="shared" si="186"/>
        <v>1</v>
      </c>
      <c r="O713" s="269">
        <f t="shared" ref="O713:O794" si="187">IF(G713="Not Registered",0,IF(G713=0,0,1))</f>
        <v>1</v>
      </c>
      <c r="W713" s="269">
        <f t="shared" si="174"/>
        <v>1</v>
      </c>
      <c r="X713" s="269">
        <f t="shared" si="175"/>
        <v>0</v>
      </c>
      <c r="Y713" s="269">
        <f t="shared" si="176"/>
        <v>0</v>
      </c>
    </row>
    <row r="714" spans="2:25" x14ac:dyDescent="0.45">
      <c r="B714" s="271">
        <f t="shared" si="185"/>
        <v>9</v>
      </c>
      <c r="C714" s="269" t="s">
        <v>1275</v>
      </c>
      <c r="D714" s="269" t="s">
        <v>1276</v>
      </c>
      <c r="E714" s="269" t="s">
        <v>212</v>
      </c>
      <c r="F714" s="269" t="s">
        <v>458</v>
      </c>
      <c r="G714" s="269" t="s">
        <v>1866</v>
      </c>
      <c r="H714" s="269" t="s">
        <v>458</v>
      </c>
      <c r="I714" s="271">
        <f t="shared" si="186"/>
        <v>2</v>
      </c>
      <c r="O714" s="269">
        <f t="shared" si="187"/>
        <v>1</v>
      </c>
      <c r="W714" s="269">
        <f t="shared" si="174"/>
        <v>0</v>
      </c>
      <c r="X714" s="269">
        <f t="shared" si="175"/>
        <v>1</v>
      </c>
      <c r="Y714" s="269">
        <f t="shared" si="176"/>
        <v>0</v>
      </c>
    </row>
    <row r="715" spans="2:25" x14ac:dyDescent="0.45">
      <c r="B715" s="271">
        <f t="shared" si="185"/>
        <v>10</v>
      </c>
      <c r="C715" s="269">
        <v>0</v>
      </c>
      <c r="D715" s="269">
        <v>0</v>
      </c>
      <c r="E715" s="269">
        <v>0</v>
      </c>
      <c r="F715" s="269">
        <v>0</v>
      </c>
      <c r="G715" s="269">
        <v>0</v>
      </c>
      <c r="H715" s="269">
        <v>0</v>
      </c>
      <c r="I715" s="271">
        <f t="shared" si="186"/>
        <v>3</v>
      </c>
      <c r="O715" s="269">
        <f t="shared" si="187"/>
        <v>0</v>
      </c>
      <c r="W715" s="269" t="str">
        <f t="shared" si="174"/>
        <v/>
      </c>
      <c r="X715" s="269" t="str">
        <f t="shared" si="175"/>
        <v/>
      </c>
      <c r="Y715" s="269" t="str">
        <f t="shared" si="176"/>
        <v/>
      </c>
    </row>
    <row r="716" spans="2:25" x14ac:dyDescent="0.45">
      <c r="B716" s="271"/>
      <c r="I716" s="271">
        <f t="shared" si="186"/>
        <v>3</v>
      </c>
      <c r="O716" s="269">
        <f t="shared" si="187"/>
        <v>0</v>
      </c>
      <c r="W716" s="269" t="str">
        <f t="shared" si="174"/>
        <v/>
      </c>
      <c r="X716" s="269" t="str">
        <f t="shared" si="175"/>
        <v/>
      </c>
      <c r="Y716" s="269" t="str">
        <f t="shared" si="176"/>
        <v/>
      </c>
    </row>
    <row r="717" spans="2:25" x14ac:dyDescent="0.45">
      <c r="B717" s="271"/>
      <c r="C717" s="269" t="s">
        <v>2178</v>
      </c>
      <c r="I717" s="271"/>
      <c r="W717" s="269" t="str">
        <f t="shared" si="174"/>
        <v/>
      </c>
      <c r="X717" s="269" t="str">
        <f t="shared" si="175"/>
        <v/>
      </c>
      <c r="Y717" s="269" t="str">
        <f t="shared" si="176"/>
        <v/>
      </c>
    </row>
    <row r="718" spans="2:25" x14ac:dyDescent="0.45">
      <c r="B718" s="271"/>
      <c r="C718" s="269" t="s">
        <v>1306</v>
      </c>
      <c r="D718" s="269" t="s">
        <v>1307</v>
      </c>
      <c r="E718" s="269" t="s">
        <v>212</v>
      </c>
      <c r="F718" s="269" t="s">
        <v>1741</v>
      </c>
      <c r="G718" s="269" t="s">
        <v>1827</v>
      </c>
      <c r="H718" s="269" t="s">
        <v>1741</v>
      </c>
      <c r="I718" s="271"/>
      <c r="W718" s="269" t="str">
        <f t="shared" si="174"/>
        <v/>
      </c>
      <c r="X718" s="269" t="str">
        <f t="shared" si="175"/>
        <v/>
      </c>
      <c r="Y718" s="269" t="str">
        <f t="shared" si="176"/>
        <v/>
      </c>
    </row>
    <row r="719" spans="2:25" x14ac:dyDescent="0.45">
      <c r="B719" s="271"/>
      <c r="C719" s="269" t="s">
        <v>1300</v>
      </c>
      <c r="D719" s="269" t="s">
        <v>1301</v>
      </c>
      <c r="E719" s="269" t="s">
        <v>184</v>
      </c>
      <c r="F719" s="269" t="s">
        <v>301</v>
      </c>
      <c r="G719" s="269" t="s">
        <v>1827</v>
      </c>
      <c r="H719" s="269" t="s">
        <v>301</v>
      </c>
      <c r="I719" s="271"/>
      <c r="W719" s="269" t="str">
        <f t="shared" si="174"/>
        <v/>
      </c>
      <c r="X719" s="269" t="str">
        <f t="shared" si="175"/>
        <v/>
      </c>
      <c r="Y719" s="269" t="str">
        <f t="shared" si="176"/>
        <v/>
      </c>
    </row>
    <row r="720" spans="2:25" x14ac:dyDescent="0.45">
      <c r="B720" s="271"/>
      <c r="C720" s="269" t="s">
        <v>1308</v>
      </c>
      <c r="D720" s="269" t="s">
        <v>1309</v>
      </c>
      <c r="E720" s="269" t="s">
        <v>184</v>
      </c>
      <c r="F720" s="269" t="s">
        <v>1313</v>
      </c>
      <c r="G720" s="269" t="s">
        <v>1827</v>
      </c>
      <c r="H720" s="269" t="s">
        <v>1313</v>
      </c>
      <c r="I720" s="271"/>
      <c r="W720" s="269" t="str">
        <f t="shared" si="174"/>
        <v/>
      </c>
      <c r="X720" s="269" t="str">
        <f t="shared" si="175"/>
        <v/>
      </c>
      <c r="Y720" s="269" t="str">
        <f t="shared" si="176"/>
        <v/>
      </c>
    </row>
    <row r="721" spans="1:25" x14ac:dyDescent="0.45">
      <c r="B721" s="271"/>
      <c r="C721" s="269" t="s">
        <v>1314</v>
      </c>
      <c r="D721" s="269" t="s">
        <v>1315</v>
      </c>
      <c r="E721" s="269" t="s">
        <v>184</v>
      </c>
      <c r="F721" s="269" t="s">
        <v>456</v>
      </c>
      <c r="G721" s="269" t="s">
        <v>1827</v>
      </c>
      <c r="H721" s="269" t="s">
        <v>456</v>
      </c>
      <c r="I721" s="271"/>
      <c r="W721" s="269" t="str">
        <f t="shared" ref="W721:W784" si="188">IF(O721="","",IF(O721=1,IF(I721=1,1,0),""))</f>
        <v/>
      </c>
      <c r="X721" s="269" t="str">
        <f t="shared" ref="X721:X784" si="189">IF(O721="","",IF(O721=1,IF(I721=2,1,0),""))</f>
        <v/>
      </c>
      <c r="Y721" s="269" t="str">
        <f t="shared" ref="Y721:Y784" si="190">IF(O721="","",IF(O721=1,IF(I721=3,1,0),""))</f>
        <v/>
      </c>
    </row>
    <row r="722" spans="1:25" x14ac:dyDescent="0.45">
      <c r="B722" s="271"/>
      <c r="C722" s="269" t="s">
        <v>1318</v>
      </c>
      <c r="D722" s="269" t="s">
        <v>1319</v>
      </c>
      <c r="E722" s="269" t="s">
        <v>184</v>
      </c>
      <c r="F722" s="269" t="s">
        <v>1332</v>
      </c>
      <c r="G722" s="269" t="s">
        <v>1827</v>
      </c>
      <c r="H722" s="269" t="s">
        <v>1332</v>
      </c>
      <c r="I722" s="271"/>
      <c r="W722" s="269" t="str">
        <f t="shared" si="188"/>
        <v/>
      </c>
      <c r="X722" s="269" t="str">
        <f t="shared" si="189"/>
        <v/>
      </c>
      <c r="Y722" s="269" t="str">
        <f t="shared" si="190"/>
        <v/>
      </c>
    </row>
    <row r="723" spans="1:25" x14ac:dyDescent="0.45">
      <c r="B723" s="271"/>
      <c r="C723" s="269" t="s">
        <v>420</v>
      </c>
      <c r="D723" s="269" t="s">
        <v>421</v>
      </c>
      <c r="E723" s="269" t="s">
        <v>184</v>
      </c>
      <c r="F723" s="269" t="s">
        <v>434</v>
      </c>
      <c r="G723" s="269" t="s">
        <v>1827</v>
      </c>
      <c r="H723" s="269" t="s">
        <v>434</v>
      </c>
      <c r="I723" s="271">
        <f t="shared" ref="I723:I726" si="191">IF(E723="Full paper",1,IF(E723="Extended Abstract",2,3))</f>
        <v>3</v>
      </c>
      <c r="J723" s="269" t="s">
        <v>1684</v>
      </c>
      <c r="W723" s="269" t="str">
        <f t="shared" si="188"/>
        <v/>
      </c>
      <c r="X723" s="269" t="str">
        <f t="shared" si="189"/>
        <v/>
      </c>
      <c r="Y723" s="269" t="str">
        <f t="shared" si="190"/>
        <v/>
      </c>
    </row>
    <row r="724" spans="1:25" x14ac:dyDescent="0.45">
      <c r="B724" s="271"/>
      <c r="C724" s="269" t="s">
        <v>430</v>
      </c>
      <c r="D724" s="269" t="s">
        <v>431</v>
      </c>
      <c r="E724" s="269" t="s">
        <v>184</v>
      </c>
      <c r="F724" s="269" t="s">
        <v>438</v>
      </c>
      <c r="G724" s="269" t="s">
        <v>1827</v>
      </c>
      <c r="H724" s="269" t="s">
        <v>438</v>
      </c>
      <c r="I724" s="271">
        <f t="shared" si="191"/>
        <v>3</v>
      </c>
      <c r="J724" s="269" t="s">
        <v>1684</v>
      </c>
      <c r="W724" s="269" t="str">
        <f t="shared" si="188"/>
        <v/>
      </c>
      <c r="X724" s="269" t="str">
        <f t="shared" si="189"/>
        <v/>
      </c>
      <c r="Y724" s="269" t="str">
        <f t="shared" si="190"/>
        <v/>
      </c>
    </row>
    <row r="725" spans="1:25" x14ac:dyDescent="0.45">
      <c r="B725" s="271"/>
      <c r="C725" s="269" t="s">
        <v>1243</v>
      </c>
      <c r="D725" s="269" t="s">
        <v>1244</v>
      </c>
      <c r="E725" s="269" t="s">
        <v>184</v>
      </c>
      <c r="F725" s="269" t="s">
        <v>1254</v>
      </c>
      <c r="G725" s="269" t="s">
        <v>1827</v>
      </c>
      <c r="H725" s="269" t="s">
        <v>1254</v>
      </c>
      <c r="I725" s="271">
        <f t="shared" si="191"/>
        <v>3</v>
      </c>
      <c r="J725" s="269" t="s">
        <v>1688</v>
      </c>
      <c r="W725" s="269" t="str">
        <f t="shared" si="188"/>
        <v/>
      </c>
      <c r="X725" s="269" t="str">
        <f t="shared" si="189"/>
        <v/>
      </c>
      <c r="Y725" s="269" t="str">
        <f t="shared" si="190"/>
        <v/>
      </c>
    </row>
    <row r="726" spans="1:25" x14ac:dyDescent="0.45">
      <c r="B726" s="271"/>
      <c r="C726" s="269" t="s">
        <v>1291</v>
      </c>
      <c r="D726" s="269" t="s">
        <v>1292</v>
      </c>
      <c r="E726" s="269" t="s">
        <v>185</v>
      </c>
      <c r="F726" s="269" t="s">
        <v>1089</v>
      </c>
      <c r="G726" s="269" t="s">
        <v>1827</v>
      </c>
      <c r="H726" s="269" t="s">
        <v>1089</v>
      </c>
      <c r="I726" s="271">
        <f t="shared" si="191"/>
        <v>1</v>
      </c>
      <c r="W726" s="269" t="str">
        <f t="shared" si="188"/>
        <v/>
      </c>
      <c r="X726" s="269" t="str">
        <f t="shared" si="189"/>
        <v/>
      </c>
      <c r="Y726" s="269" t="str">
        <f t="shared" si="190"/>
        <v/>
      </c>
    </row>
    <row r="727" spans="1:25" x14ac:dyDescent="0.45">
      <c r="B727" s="271"/>
      <c r="I727" s="271"/>
      <c r="W727" s="269" t="str">
        <f t="shared" si="188"/>
        <v/>
      </c>
      <c r="X727" s="269" t="str">
        <f t="shared" si="189"/>
        <v/>
      </c>
      <c r="Y727" s="269" t="str">
        <f t="shared" si="190"/>
        <v/>
      </c>
    </row>
    <row r="728" spans="1:25" x14ac:dyDescent="0.45">
      <c r="A728" s="269">
        <f>A704+1</f>
        <v>45</v>
      </c>
      <c r="B728" s="271"/>
      <c r="C728" s="269" t="s">
        <v>45</v>
      </c>
      <c r="I728" s="271"/>
      <c r="J728" s="269" t="s">
        <v>156</v>
      </c>
      <c r="K728" s="269" t="s">
        <v>58</v>
      </c>
      <c r="L728" s="269" t="s">
        <v>157</v>
      </c>
      <c r="M728" s="269" t="s">
        <v>158</v>
      </c>
      <c r="W728" s="269" t="str">
        <f t="shared" si="188"/>
        <v/>
      </c>
      <c r="X728" s="269" t="str">
        <f t="shared" si="189"/>
        <v/>
      </c>
      <c r="Y728" s="269" t="str">
        <f t="shared" si="190"/>
        <v/>
      </c>
    </row>
    <row r="729" spans="1:25" x14ac:dyDescent="0.45">
      <c r="B729" s="271">
        <v>1</v>
      </c>
      <c r="C729" s="269" t="s">
        <v>1336</v>
      </c>
      <c r="D729" s="269" t="s">
        <v>1337</v>
      </c>
      <c r="E729" s="269" t="s">
        <v>185</v>
      </c>
      <c r="F729" s="269" t="s">
        <v>1358</v>
      </c>
      <c r="G729" s="269" t="s">
        <v>2040</v>
      </c>
      <c r="H729" s="269" t="s">
        <v>1358</v>
      </c>
      <c r="I729" s="271">
        <f t="shared" si="180"/>
        <v>1</v>
      </c>
      <c r="O729" s="269">
        <f t="shared" si="187"/>
        <v>1</v>
      </c>
      <c r="W729" s="269">
        <f t="shared" si="188"/>
        <v>1</v>
      </c>
      <c r="X729" s="269">
        <f t="shared" si="189"/>
        <v>0</v>
      </c>
      <c r="Y729" s="269">
        <f t="shared" si="190"/>
        <v>0</v>
      </c>
    </row>
    <row r="730" spans="1:25" x14ac:dyDescent="0.45">
      <c r="B730" s="271">
        <f t="shared" ref="B730:B739" si="192">B729+1</f>
        <v>2</v>
      </c>
      <c r="C730" s="269" t="s">
        <v>1348</v>
      </c>
      <c r="D730" s="269" t="s">
        <v>1349</v>
      </c>
      <c r="E730" s="269" t="s">
        <v>185</v>
      </c>
      <c r="F730" s="269" t="s">
        <v>961</v>
      </c>
      <c r="G730" s="269" t="s">
        <v>1971</v>
      </c>
      <c r="H730" s="269" t="s">
        <v>1363</v>
      </c>
      <c r="I730" s="271">
        <f t="shared" ref="I730:I739" si="193">IF(E730="Full paper",1,IF(E730="Extended Abstract",2,3))</f>
        <v>1</v>
      </c>
      <c r="O730" s="269">
        <f t="shared" si="187"/>
        <v>1</v>
      </c>
      <c r="W730" s="269">
        <f t="shared" si="188"/>
        <v>1</v>
      </c>
      <c r="X730" s="269">
        <f t="shared" si="189"/>
        <v>0</v>
      </c>
      <c r="Y730" s="269">
        <f t="shared" si="190"/>
        <v>0</v>
      </c>
    </row>
    <row r="731" spans="1:25" x14ac:dyDescent="0.45">
      <c r="B731" s="271">
        <f t="shared" si="192"/>
        <v>3</v>
      </c>
      <c r="C731" s="269" t="s">
        <v>1350</v>
      </c>
      <c r="D731" s="269" t="s">
        <v>1351</v>
      </c>
      <c r="E731" s="269" t="s">
        <v>185</v>
      </c>
      <c r="F731" s="269" t="s">
        <v>1364</v>
      </c>
      <c r="G731" s="269" t="s">
        <v>2041</v>
      </c>
      <c r="H731" s="269" t="s">
        <v>1364</v>
      </c>
      <c r="I731" s="271">
        <f t="shared" si="193"/>
        <v>1</v>
      </c>
      <c r="O731" s="269">
        <f t="shared" si="187"/>
        <v>1</v>
      </c>
      <c r="W731" s="269">
        <f t="shared" si="188"/>
        <v>1</v>
      </c>
      <c r="X731" s="269">
        <f t="shared" si="189"/>
        <v>0</v>
      </c>
      <c r="Y731" s="269">
        <f t="shared" si="190"/>
        <v>0</v>
      </c>
    </row>
    <row r="732" spans="1:25" x14ac:dyDescent="0.45">
      <c r="B732" s="271">
        <f t="shared" si="192"/>
        <v>4</v>
      </c>
      <c r="C732" s="269" t="s">
        <v>1356</v>
      </c>
      <c r="D732" s="269" t="s">
        <v>1357</v>
      </c>
      <c r="E732" s="269" t="s">
        <v>185</v>
      </c>
      <c r="F732" s="269" t="s">
        <v>2198</v>
      </c>
      <c r="G732" s="269" t="s">
        <v>2042</v>
      </c>
      <c r="H732" s="269" t="s">
        <v>1366</v>
      </c>
      <c r="I732" s="271">
        <f t="shared" si="193"/>
        <v>1</v>
      </c>
      <c r="O732" s="269">
        <f t="shared" si="187"/>
        <v>1</v>
      </c>
      <c r="W732" s="269">
        <f t="shared" si="188"/>
        <v>1</v>
      </c>
      <c r="X732" s="269">
        <f t="shared" si="189"/>
        <v>0</v>
      </c>
      <c r="Y732" s="269">
        <f t="shared" si="190"/>
        <v>0</v>
      </c>
    </row>
    <row r="733" spans="1:25" x14ac:dyDescent="0.45">
      <c r="B733" s="271">
        <f t="shared" si="192"/>
        <v>5</v>
      </c>
      <c r="C733" s="269">
        <v>0</v>
      </c>
      <c r="D733" s="269">
        <v>0</v>
      </c>
      <c r="E733" s="269">
        <v>0</v>
      </c>
      <c r="F733" s="269">
        <v>0</v>
      </c>
      <c r="G733" s="269">
        <v>0</v>
      </c>
      <c r="H733" s="269">
        <v>0</v>
      </c>
      <c r="I733" s="271">
        <f t="shared" si="193"/>
        <v>3</v>
      </c>
      <c r="O733" s="269">
        <f t="shared" si="187"/>
        <v>0</v>
      </c>
      <c r="W733" s="269" t="str">
        <f t="shared" si="188"/>
        <v/>
      </c>
      <c r="X733" s="269" t="str">
        <f t="shared" si="189"/>
        <v/>
      </c>
      <c r="Y733" s="269" t="str">
        <f t="shared" si="190"/>
        <v/>
      </c>
    </row>
    <row r="734" spans="1:25" x14ac:dyDescent="0.45">
      <c r="B734" s="271"/>
      <c r="I734" s="271">
        <f t="shared" si="193"/>
        <v>3</v>
      </c>
      <c r="O734" s="269">
        <f t="shared" si="187"/>
        <v>0</v>
      </c>
      <c r="W734" s="269" t="str">
        <f t="shared" si="188"/>
        <v/>
      </c>
      <c r="X734" s="269" t="str">
        <f t="shared" si="189"/>
        <v/>
      </c>
      <c r="Y734" s="269" t="str">
        <f t="shared" si="190"/>
        <v/>
      </c>
    </row>
    <row r="735" spans="1:25" x14ac:dyDescent="0.45">
      <c r="B735" s="271">
        <f>B733+1</f>
        <v>6</v>
      </c>
      <c r="C735" s="269">
        <v>0</v>
      </c>
      <c r="D735" s="269">
        <v>0</v>
      </c>
      <c r="E735" s="269">
        <v>0</v>
      </c>
      <c r="F735" s="269">
        <v>0</v>
      </c>
      <c r="G735" s="269">
        <v>0</v>
      </c>
      <c r="H735" s="269">
        <v>0</v>
      </c>
      <c r="I735" s="271">
        <f t="shared" si="193"/>
        <v>3</v>
      </c>
      <c r="O735" s="269">
        <f t="shared" si="187"/>
        <v>0</v>
      </c>
      <c r="W735" s="269" t="str">
        <f t="shared" si="188"/>
        <v/>
      </c>
      <c r="X735" s="269" t="str">
        <f t="shared" si="189"/>
        <v/>
      </c>
      <c r="Y735" s="269" t="str">
        <f t="shared" si="190"/>
        <v/>
      </c>
    </row>
    <row r="736" spans="1:25" x14ac:dyDescent="0.45">
      <c r="B736" s="271">
        <f t="shared" si="192"/>
        <v>7</v>
      </c>
      <c r="C736" s="269">
        <v>0</v>
      </c>
      <c r="D736" s="269">
        <v>0</v>
      </c>
      <c r="E736" s="269">
        <v>0</v>
      </c>
      <c r="F736" s="269">
        <v>0</v>
      </c>
      <c r="G736" s="269">
        <v>0</v>
      </c>
      <c r="H736" s="269">
        <v>0</v>
      </c>
      <c r="I736" s="271">
        <f t="shared" si="193"/>
        <v>3</v>
      </c>
      <c r="O736" s="269">
        <f t="shared" si="187"/>
        <v>0</v>
      </c>
      <c r="W736" s="269" t="str">
        <f t="shared" si="188"/>
        <v/>
      </c>
      <c r="X736" s="269" t="str">
        <f t="shared" si="189"/>
        <v/>
      </c>
      <c r="Y736" s="269" t="str">
        <f t="shared" si="190"/>
        <v/>
      </c>
    </row>
    <row r="737" spans="1:25" x14ac:dyDescent="0.45">
      <c r="B737" s="271">
        <f t="shared" si="192"/>
        <v>8</v>
      </c>
      <c r="C737" s="269">
        <v>0</v>
      </c>
      <c r="D737" s="269">
        <v>0</v>
      </c>
      <c r="E737" s="269">
        <v>0</v>
      </c>
      <c r="F737" s="269">
        <v>0</v>
      </c>
      <c r="G737" s="269">
        <v>0</v>
      </c>
      <c r="H737" s="269">
        <v>0</v>
      </c>
      <c r="I737" s="271">
        <f t="shared" si="193"/>
        <v>3</v>
      </c>
      <c r="O737" s="269">
        <f t="shared" si="187"/>
        <v>0</v>
      </c>
      <c r="W737" s="269" t="str">
        <f t="shared" si="188"/>
        <v/>
      </c>
      <c r="X737" s="269" t="str">
        <f t="shared" si="189"/>
        <v/>
      </c>
      <c r="Y737" s="269" t="str">
        <f t="shared" si="190"/>
        <v/>
      </c>
    </row>
    <row r="738" spans="1:25" x14ac:dyDescent="0.45">
      <c r="B738" s="271">
        <f t="shared" si="192"/>
        <v>9</v>
      </c>
      <c r="C738" s="269">
        <v>0</v>
      </c>
      <c r="D738" s="269">
        <v>0</v>
      </c>
      <c r="E738" s="269">
        <v>0</v>
      </c>
      <c r="F738" s="269">
        <v>0</v>
      </c>
      <c r="G738" s="269">
        <v>0</v>
      </c>
      <c r="H738" s="269">
        <v>0</v>
      </c>
      <c r="I738" s="271">
        <f t="shared" si="193"/>
        <v>3</v>
      </c>
      <c r="O738" s="269">
        <f t="shared" si="187"/>
        <v>0</v>
      </c>
      <c r="W738" s="269" t="str">
        <f t="shared" si="188"/>
        <v/>
      </c>
      <c r="X738" s="269" t="str">
        <f t="shared" si="189"/>
        <v/>
      </c>
      <c r="Y738" s="269" t="str">
        <f t="shared" si="190"/>
        <v/>
      </c>
    </row>
    <row r="739" spans="1:25" x14ac:dyDescent="0.45">
      <c r="B739" s="271">
        <f t="shared" si="192"/>
        <v>10</v>
      </c>
      <c r="C739" s="269">
        <v>0</v>
      </c>
      <c r="D739" s="269">
        <v>0</v>
      </c>
      <c r="E739" s="269">
        <v>0</v>
      </c>
      <c r="F739" s="269">
        <v>0</v>
      </c>
      <c r="G739" s="269">
        <v>0</v>
      </c>
      <c r="H739" s="269">
        <v>0</v>
      </c>
      <c r="I739" s="271">
        <f t="shared" si="193"/>
        <v>3</v>
      </c>
      <c r="O739" s="269">
        <f t="shared" si="187"/>
        <v>0</v>
      </c>
      <c r="W739" s="269" t="str">
        <f t="shared" si="188"/>
        <v/>
      </c>
      <c r="X739" s="269" t="str">
        <f t="shared" si="189"/>
        <v/>
      </c>
      <c r="Y739" s="269" t="str">
        <f t="shared" si="190"/>
        <v/>
      </c>
    </row>
    <row r="740" spans="1:25" x14ac:dyDescent="0.45">
      <c r="B740" s="271"/>
      <c r="I740" s="271"/>
      <c r="O740" s="269">
        <f t="shared" si="187"/>
        <v>0</v>
      </c>
      <c r="W740" s="269" t="str">
        <f t="shared" si="188"/>
        <v/>
      </c>
      <c r="X740" s="269" t="str">
        <f t="shared" si="189"/>
        <v/>
      </c>
      <c r="Y740" s="269" t="str">
        <f t="shared" si="190"/>
        <v/>
      </c>
    </row>
    <row r="741" spans="1:25" x14ac:dyDescent="0.45">
      <c r="B741" s="271"/>
      <c r="C741" s="269" t="s">
        <v>2164</v>
      </c>
      <c r="I741" s="271"/>
      <c r="W741" s="269" t="str">
        <f t="shared" si="188"/>
        <v/>
      </c>
      <c r="X741" s="269" t="str">
        <f t="shared" si="189"/>
        <v/>
      </c>
      <c r="Y741" s="269" t="str">
        <f t="shared" si="190"/>
        <v/>
      </c>
    </row>
    <row r="742" spans="1:25" x14ac:dyDescent="0.45">
      <c r="B742" s="271"/>
      <c r="C742" s="269" t="s">
        <v>1346</v>
      </c>
      <c r="D742" s="269" t="s">
        <v>1347</v>
      </c>
      <c r="E742" s="269" t="s">
        <v>212</v>
      </c>
      <c r="F742" s="269" t="s">
        <v>1362</v>
      </c>
      <c r="G742" s="269" t="s">
        <v>1827</v>
      </c>
      <c r="H742" s="269" t="s">
        <v>1362</v>
      </c>
      <c r="I742" s="271"/>
      <c r="W742" s="269" t="str">
        <f t="shared" si="188"/>
        <v/>
      </c>
      <c r="X742" s="269" t="str">
        <f t="shared" si="189"/>
        <v/>
      </c>
      <c r="Y742" s="269" t="str">
        <f t="shared" si="190"/>
        <v/>
      </c>
    </row>
    <row r="743" spans="1:25" x14ac:dyDescent="0.45">
      <c r="B743" s="271"/>
      <c r="C743" s="269" t="s">
        <v>1340</v>
      </c>
      <c r="D743" s="269" t="s">
        <v>1341</v>
      </c>
      <c r="E743" s="269" t="s">
        <v>184</v>
      </c>
      <c r="F743" s="269" t="s">
        <v>1360</v>
      </c>
      <c r="G743" s="269">
        <v>0</v>
      </c>
      <c r="H743" s="269" t="s">
        <v>1360</v>
      </c>
      <c r="I743" s="271"/>
      <c r="W743" s="269" t="str">
        <f t="shared" si="188"/>
        <v/>
      </c>
      <c r="X743" s="269" t="str">
        <f t="shared" si="189"/>
        <v/>
      </c>
      <c r="Y743" s="269" t="str">
        <f t="shared" si="190"/>
        <v/>
      </c>
    </row>
    <row r="744" spans="1:25" x14ac:dyDescent="0.45">
      <c r="B744" s="271"/>
      <c r="C744" s="269" t="s">
        <v>1342</v>
      </c>
      <c r="D744" s="269" t="s">
        <v>1343</v>
      </c>
      <c r="E744" s="269" t="s">
        <v>184</v>
      </c>
      <c r="F744" s="269" t="s">
        <v>1361</v>
      </c>
      <c r="G744" s="269" t="s">
        <v>1827</v>
      </c>
      <c r="H744" s="269" t="s">
        <v>1361</v>
      </c>
      <c r="I744" s="271"/>
      <c r="W744" s="269" t="str">
        <f t="shared" si="188"/>
        <v/>
      </c>
      <c r="X744" s="269" t="str">
        <f t="shared" si="189"/>
        <v/>
      </c>
      <c r="Y744" s="269" t="str">
        <f t="shared" si="190"/>
        <v/>
      </c>
    </row>
    <row r="745" spans="1:25" x14ac:dyDescent="0.45">
      <c r="B745" s="271"/>
      <c r="C745" s="269" t="s">
        <v>1352</v>
      </c>
      <c r="D745" s="269" t="s">
        <v>1353</v>
      </c>
      <c r="E745" s="269" t="s">
        <v>184</v>
      </c>
      <c r="F745" s="269" t="s">
        <v>239</v>
      </c>
      <c r="G745" s="269" t="s">
        <v>1827</v>
      </c>
      <c r="H745" s="269" t="s">
        <v>239</v>
      </c>
      <c r="I745" s="271"/>
      <c r="W745" s="269" t="str">
        <f t="shared" si="188"/>
        <v/>
      </c>
      <c r="X745" s="269" t="str">
        <f t="shared" si="189"/>
        <v/>
      </c>
      <c r="Y745" s="269" t="str">
        <f t="shared" si="190"/>
        <v/>
      </c>
    </row>
    <row r="746" spans="1:25" x14ac:dyDescent="0.45">
      <c r="B746" s="271"/>
      <c r="C746" s="269" t="s">
        <v>1354</v>
      </c>
      <c r="D746" s="269" t="s">
        <v>1355</v>
      </c>
      <c r="E746" s="269" t="s">
        <v>184</v>
      </c>
      <c r="F746" s="269" t="s">
        <v>1365</v>
      </c>
      <c r="G746" s="269">
        <v>0</v>
      </c>
      <c r="H746" s="269" t="s">
        <v>1365</v>
      </c>
      <c r="I746" s="271"/>
      <c r="W746" s="269" t="str">
        <f t="shared" si="188"/>
        <v/>
      </c>
      <c r="X746" s="269" t="str">
        <f t="shared" si="189"/>
        <v/>
      </c>
      <c r="Y746" s="269" t="str">
        <f t="shared" si="190"/>
        <v/>
      </c>
    </row>
    <row r="747" spans="1:25" x14ac:dyDescent="0.45">
      <c r="B747" s="271"/>
      <c r="C747" s="269" t="s">
        <v>1338</v>
      </c>
      <c r="D747" s="269" t="s">
        <v>1339</v>
      </c>
      <c r="E747" s="269" t="s">
        <v>185</v>
      </c>
      <c r="F747" s="269" t="s">
        <v>1359</v>
      </c>
      <c r="G747" s="269">
        <v>0</v>
      </c>
      <c r="H747" s="269" t="s">
        <v>1359</v>
      </c>
      <c r="I747" s="271"/>
      <c r="W747" s="269" t="str">
        <f t="shared" si="188"/>
        <v/>
      </c>
      <c r="X747" s="269" t="str">
        <f t="shared" si="189"/>
        <v/>
      </c>
      <c r="Y747" s="269" t="str">
        <f t="shared" si="190"/>
        <v/>
      </c>
    </row>
    <row r="748" spans="1:25" x14ac:dyDescent="0.45">
      <c r="B748" s="271"/>
      <c r="C748" s="269" t="s">
        <v>1344</v>
      </c>
      <c r="D748" s="269" t="s">
        <v>1345</v>
      </c>
      <c r="E748" s="269" t="s">
        <v>185</v>
      </c>
      <c r="F748" s="269" t="s">
        <v>1332</v>
      </c>
      <c r="G748" s="269" t="s">
        <v>1827</v>
      </c>
      <c r="H748" s="269" t="s">
        <v>1332</v>
      </c>
      <c r="I748" s="271"/>
      <c r="W748" s="269" t="str">
        <f t="shared" si="188"/>
        <v/>
      </c>
      <c r="X748" s="269" t="str">
        <f t="shared" si="189"/>
        <v/>
      </c>
      <c r="Y748" s="269" t="str">
        <f t="shared" si="190"/>
        <v/>
      </c>
    </row>
    <row r="749" spans="1:25" x14ac:dyDescent="0.45">
      <c r="B749" s="271"/>
      <c r="I749" s="271"/>
      <c r="W749" s="269" t="str">
        <f t="shared" si="188"/>
        <v/>
      </c>
      <c r="X749" s="269" t="str">
        <f t="shared" si="189"/>
        <v/>
      </c>
      <c r="Y749" s="269" t="str">
        <f t="shared" si="190"/>
        <v/>
      </c>
    </row>
    <row r="750" spans="1:25" x14ac:dyDescent="0.45">
      <c r="A750" s="269">
        <f>A728+1</f>
        <v>46</v>
      </c>
      <c r="B750" s="271"/>
      <c r="C750" s="269" t="s">
        <v>1367</v>
      </c>
      <c r="I750" s="271"/>
      <c r="J750" s="269" t="s">
        <v>112</v>
      </c>
      <c r="K750" s="269" t="s">
        <v>113</v>
      </c>
      <c r="L750" s="269" t="s">
        <v>133</v>
      </c>
      <c r="M750" s="269" t="s">
        <v>134</v>
      </c>
      <c r="W750" s="269" t="str">
        <f t="shared" si="188"/>
        <v/>
      </c>
      <c r="X750" s="269" t="str">
        <f t="shared" si="189"/>
        <v/>
      </c>
      <c r="Y750" s="269" t="str">
        <f t="shared" si="190"/>
        <v/>
      </c>
    </row>
    <row r="751" spans="1:25" x14ac:dyDescent="0.45">
      <c r="B751" s="271">
        <v>1</v>
      </c>
      <c r="C751" s="269" t="s">
        <v>1384</v>
      </c>
      <c r="D751" s="269" t="s">
        <v>1385</v>
      </c>
      <c r="E751" s="269" t="s">
        <v>185</v>
      </c>
      <c r="F751" s="269" t="s">
        <v>1401</v>
      </c>
      <c r="G751" s="269" t="s">
        <v>2046</v>
      </c>
      <c r="H751" s="269" t="s">
        <v>1401</v>
      </c>
      <c r="I751" s="271">
        <f t="shared" ref="I751" si="194">IF(E751="Full paper",1,IF(E751="Extended Abstract",2,3))</f>
        <v>1</v>
      </c>
      <c r="N751" s="269" t="s">
        <v>2199</v>
      </c>
      <c r="O751" s="269">
        <f t="shared" si="187"/>
        <v>1</v>
      </c>
      <c r="W751" s="269">
        <f t="shared" si="188"/>
        <v>1</v>
      </c>
      <c r="X751" s="269">
        <f t="shared" si="189"/>
        <v>0</v>
      </c>
      <c r="Y751" s="269">
        <f t="shared" si="190"/>
        <v>0</v>
      </c>
    </row>
    <row r="752" spans="1:25" x14ac:dyDescent="0.45">
      <c r="B752" s="271">
        <f>B751+1</f>
        <v>2</v>
      </c>
      <c r="C752" s="269" t="s">
        <v>1374</v>
      </c>
      <c r="D752" s="269" t="s">
        <v>1375</v>
      </c>
      <c r="E752" s="269" t="s">
        <v>185</v>
      </c>
      <c r="F752" s="269" t="s">
        <v>2120</v>
      </c>
      <c r="G752" s="269" t="s">
        <v>2120</v>
      </c>
      <c r="H752" s="269" t="s">
        <v>1396</v>
      </c>
      <c r="I752" s="271">
        <f t="shared" ref="I752:I762" si="195">IF(E752="Full paper",1,IF(E752="Extended Abstract",2,3))</f>
        <v>1</v>
      </c>
      <c r="N752" s="269" t="s">
        <v>2199</v>
      </c>
      <c r="O752" s="269">
        <f t="shared" si="187"/>
        <v>1</v>
      </c>
      <c r="W752" s="269">
        <f t="shared" si="188"/>
        <v>1</v>
      </c>
      <c r="X752" s="269">
        <f t="shared" si="189"/>
        <v>0</v>
      </c>
      <c r="Y752" s="269">
        <f t="shared" si="190"/>
        <v>0</v>
      </c>
    </row>
    <row r="753" spans="1:25" x14ac:dyDescent="0.45">
      <c r="B753" s="271">
        <f>B752+1</f>
        <v>3</v>
      </c>
      <c r="C753" s="269" t="s">
        <v>1376</v>
      </c>
      <c r="D753" s="269" t="s">
        <v>1377</v>
      </c>
      <c r="E753" s="269" t="s">
        <v>185</v>
      </c>
      <c r="F753" s="269" t="s">
        <v>2121</v>
      </c>
      <c r="G753" s="269" t="s">
        <v>2044</v>
      </c>
      <c r="H753" s="269" t="s">
        <v>1397</v>
      </c>
      <c r="I753" s="271">
        <f t="shared" si="195"/>
        <v>1</v>
      </c>
      <c r="N753" s="269" t="s">
        <v>2199</v>
      </c>
      <c r="O753" s="269">
        <f t="shared" si="187"/>
        <v>1</v>
      </c>
      <c r="W753" s="269">
        <f t="shared" si="188"/>
        <v>1</v>
      </c>
      <c r="X753" s="269">
        <f t="shared" si="189"/>
        <v>0</v>
      </c>
      <c r="Y753" s="269">
        <f t="shared" si="190"/>
        <v>0</v>
      </c>
    </row>
    <row r="754" spans="1:25" x14ac:dyDescent="0.45">
      <c r="B754" s="271">
        <f t="shared" ref="B754:B761" si="196">B753+1</f>
        <v>4</v>
      </c>
      <c r="C754" s="269" t="s">
        <v>1382</v>
      </c>
      <c r="D754" s="269" t="s">
        <v>1383</v>
      </c>
      <c r="E754" s="269" t="s">
        <v>185</v>
      </c>
      <c r="F754" s="269" t="s">
        <v>1400</v>
      </c>
      <c r="G754" s="269" t="s">
        <v>2045</v>
      </c>
      <c r="H754" s="269" t="s">
        <v>1400</v>
      </c>
      <c r="I754" s="271">
        <f t="shared" si="195"/>
        <v>1</v>
      </c>
      <c r="N754" s="269" t="s">
        <v>2199</v>
      </c>
      <c r="O754" s="269">
        <f t="shared" si="187"/>
        <v>1</v>
      </c>
      <c r="W754" s="269">
        <f t="shared" si="188"/>
        <v>1</v>
      </c>
      <c r="X754" s="269">
        <f t="shared" si="189"/>
        <v>0</v>
      </c>
      <c r="Y754" s="269">
        <f t="shared" si="190"/>
        <v>0</v>
      </c>
    </row>
    <row r="755" spans="1:25" x14ac:dyDescent="0.45">
      <c r="B755" s="271">
        <f t="shared" si="196"/>
        <v>5</v>
      </c>
      <c r="C755" s="269" t="s">
        <v>1372</v>
      </c>
      <c r="D755" s="269" t="s">
        <v>1373</v>
      </c>
      <c r="E755" s="269" t="s">
        <v>212</v>
      </c>
      <c r="F755" s="269" t="s">
        <v>1731</v>
      </c>
      <c r="G755" s="269" t="s">
        <v>2047</v>
      </c>
      <c r="H755" s="269" t="s">
        <v>1731</v>
      </c>
      <c r="I755" s="271">
        <f t="shared" si="195"/>
        <v>2</v>
      </c>
      <c r="N755" s="269" t="s">
        <v>2199</v>
      </c>
      <c r="O755" s="269">
        <f t="shared" si="187"/>
        <v>1</v>
      </c>
      <c r="W755" s="269">
        <f t="shared" si="188"/>
        <v>0</v>
      </c>
      <c r="X755" s="269">
        <f t="shared" si="189"/>
        <v>1</v>
      </c>
      <c r="Y755" s="269">
        <f t="shared" si="190"/>
        <v>0</v>
      </c>
    </row>
    <row r="756" spans="1:25" x14ac:dyDescent="0.45">
      <c r="B756" s="271"/>
      <c r="I756" s="271">
        <f t="shared" si="195"/>
        <v>3</v>
      </c>
      <c r="O756" s="269">
        <f t="shared" si="187"/>
        <v>0</v>
      </c>
      <c r="W756" s="269" t="str">
        <f t="shared" si="188"/>
        <v/>
      </c>
      <c r="X756" s="269" t="str">
        <f t="shared" si="189"/>
        <v/>
      </c>
      <c r="Y756" s="269" t="str">
        <f t="shared" si="190"/>
        <v/>
      </c>
    </row>
    <row r="757" spans="1:25" x14ac:dyDescent="0.45">
      <c r="B757" s="271">
        <f>B755+1</f>
        <v>6</v>
      </c>
      <c r="C757" s="269" t="s">
        <v>1370</v>
      </c>
      <c r="D757" s="269" t="s">
        <v>1371</v>
      </c>
      <c r="E757" s="269" t="s">
        <v>212</v>
      </c>
      <c r="F757" s="269" t="s">
        <v>1395</v>
      </c>
      <c r="G757" s="269" t="s">
        <v>2043</v>
      </c>
      <c r="H757" s="269" t="s">
        <v>1395</v>
      </c>
      <c r="I757" s="271">
        <f t="shared" si="195"/>
        <v>2</v>
      </c>
      <c r="N757" s="269" t="s">
        <v>1651</v>
      </c>
      <c r="O757" s="269">
        <f t="shared" si="187"/>
        <v>1</v>
      </c>
      <c r="W757" s="269">
        <f t="shared" si="188"/>
        <v>0</v>
      </c>
      <c r="X757" s="269">
        <f t="shared" si="189"/>
        <v>1</v>
      </c>
      <c r="Y757" s="269">
        <f t="shared" si="190"/>
        <v>0</v>
      </c>
    </row>
    <row r="758" spans="1:25" x14ac:dyDescent="0.45">
      <c r="B758" s="271">
        <f t="shared" si="196"/>
        <v>7</v>
      </c>
      <c r="C758" s="269" t="s">
        <v>1386</v>
      </c>
      <c r="D758" s="269" t="s">
        <v>1387</v>
      </c>
      <c r="E758" s="269" t="s">
        <v>212</v>
      </c>
      <c r="F758" s="269" t="s">
        <v>2122</v>
      </c>
      <c r="G758" s="269" t="s">
        <v>2048</v>
      </c>
      <c r="H758" s="269" t="s">
        <v>311</v>
      </c>
      <c r="I758" s="271">
        <f t="shared" si="195"/>
        <v>2</v>
      </c>
      <c r="N758" s="269" t="s">
        <v>1651</v>
      </c>
      <c r="O758" s="269">
        <f t="shared" si="187"/>
        <v>1</v>
      </c>
      <c r="W758" s="269">
        <f t="shared" si="188"/>
        <v>0</v>
      </c>
      <c r="X758" s="269">
        <f t="shared" si="189"/>
        <v>1</v>
      </c>
      <c r="Y758" s="269">
        <f t="shared" si="190"/>
        <v>0</v>
      </c>
    </row>
    <row r="759" spans="1:25" x14ac:dyDescent="0.45">
      <c r="B759" s="271">
        <f t="shared" si="196"/>
        <v>8</v>
      </c>
      <c r="C759" s="269" t="s">
        <v>1378</v>
      </c>
      <c r="D759" s="269" t="s">
        <v>1379</v>
      </c>
      <c r="E759" s="269" t="s">
        <v>184</v>
      </c>
      <c r="F759" s="269" t="s">
        <v>1398</v>
      </c>
      <c r="G759" s="269" t="s">
        <v>2049</v>
      </c>
      <c r="H759" s="269" t="s">
        <v>1398</v>
      </c>
      <c r="I759" s="271">
        <f t="shared" si="195"/>
        <v>3</v>
      </c>
      <c r="N759" s="269" t="s">
        <v>1651</v>
      </c>
      <c r="O759" s="269">
        <f t="shared" si="187"/>
        <v>1</v>
      </c>
      <c r="W759" s="269">
        <f t="shared" si="188"/>
        <v>0</v>
      </c>
      <c r="X759" s="269">
        <f t="shared" si="189"/>
        <v>0</v>
      </c>
      <c r="Y759" s="269">
        <f t="shared" si="190"/>
        <v>1</v>
      </c>
    </row>
    <row r="760" spans="1:25" x14ac:dyDescent="0.45">
      <c r="B760" s="271">
        <f t="shared" si="196"/>
        <v>9</v>
      </c>
      <c r="C760" s="269" t="s">
        <v>1380</v>
      </c>
      <c r="D760" s="269" t="s">
        <v>1381</v>
      </c>
      <c r="E760" s="269" t="s">
        <v>184</v>
      </c>
      <c r="F760" s="269" t="s">
        <v>2123</v>
      </c>
      <c r="G760" s="269" t="s">
        <v>2050</v>
      </c>
      <c r="H760" s="269" t="s">
        <v>1399</v>
      </c>
      <c r="I760" s="271">
        <f t="shared" ref="I760" si="197">IF(E760="Full paper",1,IF(E760="Extended Abstract",2,3))</f>
        <v>3</v>
      </c>
      <c r="N760" s="269" t="s">
        <v>1651</v>
      </c>
      <c r="O760" s="269">
        <f t="shared" si="187"/>
        <v>1</v>
      </c>
      <c r="W760" s="269">
        <f t="shared" si="188"/>
        <v>0</v>
      </c>
      <c r="X760" s="269">
        <f t="shared" si="189"/>
        <v>0</v>
      </c>
      <c r="Y760" s="269">
        <f t="shared" si="190"/>
        <v>1</v>
      </c>
    </row>
    <row r="761" spans="1:25" x14ac:dyDescent="0.45">
      <c r="B761" s="271">
        <f t="shared" si="196"/>
        <v>10</v>
      </c>
      <c r="C761" s="269">
        <v>0</v>
      </c>
      <c r="D761" s="269">
        <v>0</v>
      </c>
      <c r="E761" s="269">
        <v>0</v>
      </c>
      <c r="F761" s="269">
        <v>0</v>
      </c>
      <c r="G761" s="269">
        <v>0</v>
      </c>
      <c r="H761" s="269">
        <v>0</v>
      </c>
      <c r="I761" s="271">
        <f t="shared" si="195"/>
        <v>3</v>
      </c>
      <c r="N761" s="269" t="s">
        <v>1651</v>
      </c>
      <c r="O761" s="269">
        <f t="shared" si="187"/>
        <v>0</v>
      </c>
      <c r="W761" s="269" t="str">
        <f t="shared" si="188"/>
        <v/>
      </c>
      <c r="X761" s="269" t="str">
        <f t="shared" si="189"/>
        <v/>
      </c>
      <c r="Y761" s="269" t="str">
        <f t="shared" si="190"/>
        <v/>
      </c>
    </row>
    <row r="762" spans="1:25" x14ac:dyDescent="0.45">
      <c r="B762" s="271"/>
      <c r="I762" s="271"/>
      <c r="O762" s="269">
        <f t="shared" si="187"/>
        <v>0</v>
      </c>
      <c r="W762" s="269" t="str">
        <f t="shared" si="188"/>
        <v/>
      </c>
      <c r="X762" s="269" t="str">
        <f t="shared" si="189"/>
        <v/>
      </c>
      <c r="Y762" s="269" t="str">
        <f t="shared" si="190"/>
        <v/>
      </c>
    </row>
    <row r="763" spans="1:25" x14ac:dyDescent="0.45">
      <c r="B763" s="271"/>
      <c r="C763" s="269" t="s">
        <v>2163</v>
      </c>
      <c r="I763" s="271"/>
      <c r="W763" s="269" t="str">
        <f t="shared" si="188"/>
        <v/>
      </c>
      <c r="X763" s="269" t="str">
        <f t="shared" si="189"/>
        <v/>
      </c>
      <c r="Y763" s="269" t="str">
        <f t="shared" si="190"/>
        <v/>
      </c>
    </row>
    <row r="764" spans="1:25" x14ac:dyDescent="0.45">
      <c r="B764" s="271"/>
      <c r="C764" s="269" t="s">
        <v>1388</v>
      </c>
      <c r="D764" s="269" t="s">
        <v>1389</v>
      </c>
      <c r="E764" s="269" t="s">
        <v>184</v>
      </c>
      <c r="F764" s="269" t="s">
        <v>1402</v>
      </c>
      <c r="G764" s="269" t="s">
        <v>1827</v>
      </c>
      <c r="H764" s="269" t="s">
        <v>1402</v>
      </c>
      <c r="I764" s="271"/>
      <c r="W764" s="269" t="str">
        <f t="shared" si="188"/>
        <v/>
      </c>
      <c r="X764" s="269" t="str">
        <f t="shared" si="189"/>
        <v/>
      </c>
      <c r="Y764" s="269" t="str">
        <f t="shared" si="190"/>
        <v/>
      </c>
    </row>
    <row r="765" spans="1:25" x14ac:dyDescent="0.45">
      <c r="B765" s="271"/>
      <c r="I765" s="271"/>
      <c r="W765" s="269" t="str">
        <f t="shared" si="188"/>
        <v/>
      </c>
      <c r="X765" s="269" t="str">
        <f t="shared" si="189"/>
        <v/>
      </c>
      <c r="Y765" s="269" t="str">
        <f t="shared" si="190"/>
        <v/>
      </c>
    </row>
    <row r="766" spans="1:25" x14ac:dyDescent="0.45">
      <c r="A766" s="269">
        <f>A750+1</f>
        <v>47</v>
      </c>
      <c r="B766" s="271"/>
      <c r="C766" s="269" t="s">
        <v>49</v>
      </c>
      <c r="I766" s="271"/>
      <c r="J766" s="269" t="s">
        <v>112</v>
      </c>
      <c r="K766" s="269" t="s">
        <v>159</v>
      </c>
      <c r="L766" s="269" t="s">
        <v>122</v>
      </c>
      <c r="M766" s="269" t="s">
        <v>123</v>
      </c>
      <c r="W766" s="269" t="str">
        <f t="shared" si="188"/>
        <v/>
      </c>
      <c r="X766" s="269" t="str">
        <f t="shared" si="189"/>
        <v/>
      </c>
      <c r="Y766" s="269" t="str">
        <f t="shared" si="190"/>
        <v/>
      </c>
    </row>
    <row r="767" spans="1:25" x14ac:dyDescent="0.45">
      <c r="B767" s="271">
        <v>1</v>
      </c>
      <c r="C767" s="269" t="s">
        <v>1411</v>
      </c>
      <c r="D767" s="269" t="s">
        <v>1412</v>
      </c>
      <c r="E767" s="269" t="s">
        <v>185</v>
      </c>
      <c r="F767" s="269" t="s">
        <v>1417</v>
      </c>
      <c r="G767" s="269" t="s">
        <v>2053</v>
      </c>
      <c r="H767" s="269" t="s">
        <v>1417</v>
      </c>
      <c r="I767" s="271">
        <f t="shared" ref="I767" si="198">IF(E767="Full paper",1,IF(E767="Extended Abstract",2,3))</f>
        <v>1</v>
      </c>
      <c r="O767" s="269">
        <f t="shared" si="187"/>
        <v>1</v>
      </c>
      <c r="W767" s="269">
        <f t="shared" si="188"/>
        <v>1</v>
      </c>
      <c r="X767" s="269">
        <f t="shared" si="189"/>
        <v>0</v>
      </c>
      <c r="Y767" s="269">
        <f t="shared" si="190"/>
        <v>0</v>
      </c>
    </row>
    <row r="768" spans="1:25" x14ac:dyDescent="0.45">
      <c r="B768" s="271">
        <f t="shared" ref="B768:B771" si="199">B767+1</f>
        <v>2</v>
      </c>
      <c r="C768" s="269" t="s">
        <v>1432</v>
      </c>
      <c r="D768" s="269" t="s">
        <v>1433</v>
      </c>
      <c r="E768" s="269" t="s">
        <v>185</v>
      </c>
      <c r="F768" s="269" t="s">
        <v>1444</v>
      </c>
      <c r="G768" s="269" t="s">
        <v>2056</v>
      </c>
      <c r="H768" s="269" t="s">
        <v>1444</v>
      </c>
      <c r="I768" s="271">
        <f>IF(E768="Full paper",1,IF(E768="Extended Abstract",2,3))</f>
        <v>1</v>
      </c>
      <c r="O768" s="269">
        <f t="shared" si="187"/>
        <v>1</v>
      </c>
      <c r="W768" s="269">
        <f t="shared" si="188"/>
        <v>1</v>
      </c>
      <c r="X768" s="269">
        <f t="shared" si="189"/>
        <v>0</v>
      </c>
      <c r="Y768" s="269">
        <f t="shared" si="190"/>
        <v>0</v>
      </c>
    </row>
    <row r="769" spans="1:25" x14ac:dyDescent="0.45">
      <c r="B769" s="271">
        <f t="shared" si="199"/>
        <v>3</v>
      </c>
      <c r="C769" s="269" t="s">
        <v>1405</v>
      </c>
      <c r="D769" s="269" t="s">
        <v>1406</v>
      </c>
      <c r="E769" s="269" t="s">
        <v>184</v>
      </c>
      <c r="F769" s="269" t="s">
        <v>1414</v>
      </c>
      <c r="G769" s="269" t="s">
        <v>2054</v>
      </c>
      <c r="H769" s="269" t="s">
        <v>1414</v>
      </c>
      <c r="I769" s="271">
        <f>IF(E769="Full paper",1,IF(E769="Extended Abstract",2,3))</f>
        <v>3</v>
      </c>
      <c r="O769" s="269">
        <f t="shared" si="187"/>
        <v>1</v>
      </c>
      <c r="W769" s="269">
        <f t="shared" si="188"/>
        <v>0</v>
      </c>
      <c r="X769" s="269">
        <f t="shared" si="189"/>
        <v>0</v>
      </c>
      <c r="Y769" s="269">
        <f t="shared" si="190"/>
        <v>1</v>
      </c>
    </row>
    <row r="770" spans="1:25" x14ac:dyDescent="0.45">
      <c r="B770" s="271">
        <f t="shared" si="199"/>
        <v>4</v>
      </c>
      <c r="C770" s="269" t="s">
        <v>1409</v>
      </c>
      <c r="D770" s="269" t="s">
        <v>1410</v>
      </c>
      <c r="E770" s="269" t="s">
        <v>184</v>
      </c>
      <c r="F770" s="269" t="s">
        <v>1416</v>
      </c>
      <c r="G770" s="269" t="s">
        <v>2055</v>
      </c>
      <c r="H770" s="269" t="s">
        <v>1416</v>
      </c>
      <c r="I770" s="271">
        <f>IF(E770="Full paper",1,IF(E770="Extended Abstract",2,3))</f>
        <v>3</v>
      </c>
      <c r="O770" s="269">
        <f t="shared" si="187"/>
        <v>1</v>
      </c>
      <c r="W770" s="269">
        <f t="shared" si="188"/>
        <v>0</v>
      </c>
      <c r="X770" s="269">
        <f t="shared" si="189"/>
        <v>0</v>
      </c>
      <c r="Y770" s="269">
        <f t="shared" si="190"/>
        <v>1</v>
      </c>
    </row>
    <row r="771" spans="1:25" x14ac:dyDescent="0.45">
      <c r="B771" s="271">
        <f t="shared" si="199"/>
        <v>5</v>
      </c>
      <c r="C771" s="269">
        <v>0</v>
      </c>
      <c r="D771" s="269">
        <v>0</v>
      </c>
      <c r="E771" s="269">
        <v>0</v>
      </c>
      <c r="F771" s="269">
        <v>0</v>
      </c>
      <c r="G771" s="269">
        <v>0</v>
      </c>
      <c r="H771" s="269">
        <v>0</v>
      </c>
      <c r="I771" s="271">
        <f>IF(E771="Full paper",1,IF(E771="Extended Abstract",2,3))</f>
        <v>3</v>
      </c>
      <c r="O771" s="269">
        <f t="shared" si="187"/>
        <v>0</v>
      </c>
      <c r="W771" s="269" t="str">
        <f t="shared" si="188"/>
        <v/>
      </c>
      <c r="X771" s="269" t="str">
        <f t="shared" si="189"/>
        <v/>
      </c>
      <c r="Y771" s="269" t="str">
        <f t="shared" si="190"/>
        <v/>
      </c>
    </row>
    <row r="772" spans="1:25" x14ac:dyDescent="0.45">
      <c r="B772" s="271"/>
      <c r="I772" s="271">
        <f>IF(E772="Full paper",1,IF(E772="Extended Abstract",2,3))</f>
        <v>3</v>
      </c>
      <c r="O772" s="269">
        <f t="shared" si="187"/>
        <v>0</v>
      </c>
      <c r="W772" s="269" t="str">
        <f t="shared" si="188"/>
        <v/>
      </c>
      <c r="X772" s="269" t="str">
        <f t="shared" si="189"/>
        <v/>
      </c>
      <c r="Y772" s="269" t="str">
        <f t="shared" si="190"/>
        <v/>
      </c>
    </row>
    <row r="773" spans="1:25" x14ac:dyDescent="0.45">
      <c r="B773" s="271"/>
      <c r="C773" s="269" t="s">
        <v>2179</v>
      </c>
      <c r="I773" s="271"/>
      <c r="W773" s="269" t="str">
        <f t="shared" si="188"/>
        <v/>
      </c>
      <c r="X773" s="269" t="str">
        <f t="shared" si="189"/>
        <v/>
      </c>
      <c r="Y773" s="269" t="str">
        <f t="shared" si="190"/>
        <v/>
      </c>
    </row>
    <row r="774" spans="1:25" x14ac:dyDescent="0.45">
      <c r="B774" s="271"/>
      <c r="C774" s="269" t="s">
        <v>1407</v>
      </c>
      <c r="D774" s="269" t="s">
        <v>1408</v>
      </c>
      <c r="E774" s="269" t="s">
        <v>184</v>
      </c>
      <c r="F774" s="269" t="s">
        <v>1415</v>
      </c>
      <c r="G774" s="269" t="s">
        <v>1827</v>
      </c>
      <c r="H774" s="269" t="s">
        <v>1415</v>
      </c>
      <c r="I774" s="271"/>
      <c r="W774" s="269" t="str">
        <f t="shared" si="188"/>
        <v/>
      </c>
      <c r="X774" s="269" t="str">
        <f t="shared" si="189"/>
        <v/>
      </c>
      <c r="Y774" s="269" t="str">
        <f t="shared" si="190"/>
        <v/>
      </c>
    </row>
    <row r="775" spans="1:25" x14ac:dyDescent="0.45">
      <c r="B775" s="271"/>
      <c r="C775" s="269" t="s">
        <v>1403</v>
      </c>
      <c r="D775" s="269" t="s">
        <v>1404</v>
      </c>
      <c r="E775" s="269" t="s">
        <v>184</v>
      </c>
      <c r="F775" s="269" t="s">
        <v>1413</v>
      </c>
      <c r="G775" s="269">
        <v>0</v>
      </c>
      <c r="H775" s="269" t="s">
        <v>1413</v>
      </c>
      <c r="I775" s="271"/>
      <c r="W775" s="269" t="str">
        <f t="shared" si="188"/>
        <v/>
      </c>
      <c r="X775" s="269" t="str">
        <f t="shared" si="189"/>
        <v/>
      </c>
      <c r="Y775" s="269" t="str">
        <f t="shared" si="190"/>
        <v/>
      </c>
    </row>
    <row r="776" spans="1:25" x14ac:dyDescent="0.45">
      <c r="B776" s="271"/>
      <c r="I776" s="271"/>
      <c r="W776" s="269" t="str">
        <f t="shared" si="188"/>
        <v/>
      </c>
      <c r="X776" s="269" t="str">
        <f t="shared" si="189"/>
        <v/>
      </c>
      <c r="Y776" s="269" t="str">
        <f t="shared" si="190"/>
        <v/>
      </c>
    </row>
    <row r="777" spans="1:25" x14ac:dyDescent="0.45">
      <c r="A777" s="269">
        <f>A766+1</f>
        <v>48</v>
      </c>
      <c r="B777" s="271"/>
      <c r="C777" s="269" t="s">
        <v>46</v>
      </c>
      <c r="I777" s="271"/>
      <c r="J777" s="269" t="s">
        <v>125</v>
      </c>
      <c r="K777" s="269" t="s">
        <v>126</v>
      </c>
      <c r="L777" s="269" t="str">
        <f>L899</f>
        <v>Strasser</v>
      </c>
      <c r="M777" s="269" t="str">
        <f>M899</f>
        <v>Wayne</v>
      </c>
      <c r="W777" s="269" t="str">
        <f t="shared" si="188"/>
        <v/>
      </c>
      <c r="X777" s="269" t="str">
        <f t="shared" si="189"/>
        <v/>
      </c>
      <c r="Y777" s="269" t="str">
        <f t="shared" si="190"/>
        <v/>
      </c>
    </row>
    <row r="778" spans="1:25" x14ac:dyDescent="0.45">
      <c r="B778" s="271">
        <v>1</v>
      </c>
      <c r="C778" s="269" t="s">
        <v>1430</v>
      </c>
      <c r="D778" s="269" t="s">
        <v>1431</v>
      </c>
      <c r="E778" s="269" t="s">
        <v>185</v>
      </c>
      <c r="F778" s="269" t="s">
        <v>302</v>
      </c>
      <c r="G778" s="269" t="s">
        <v>1833</v>
      </c>
      <c r="H778" s="269" t="s">
        <v>302</v>
      </c>
      <c r="I778" s="271">
        <f t="shared" ref="I778:I821" si="200">IF(E778="Full paper",1,IF(E778="Extended Abstract",2,3))</f>
        <v>1</v>
      </c>
      <c r="O778" s="269">
        <f t="shared" si="187"/>
        <v>1</v>
      </c>
      <c r="W778" s="269">
        <f t="shared" si="188"/>
        <v>1</v>
      </c>
      <c r="X778" s="269">
        <f t="shared" si="189"/>
        <v>0</v>
      </c>
      <c r="Y778" s="269">
        <f t="shared" si="190"/>
        <v>0</v>
      </c>
    </row>
    <row r="779" spans="1:25" x14ac:dyDescent="0.45">
      <c r="B779" s="271">
        <f t="shared" ref="B779:B788" si="201">B778+1</f>
        <v>2</v>
      </c>
      <c r="C779" s="269" t="s">
        <v>1422</v>
      </c>
      <c r="D779" s="269" t="s">
        <v>1423</v>
      </c>
      <c r="E779" s="269" t="s">
        <v>212</v>
      </c>
      <c r="F779" s="269" t="s">
        <v>728</v>
      </c>
      <c r="G779" s="269" t="s">
        <v>1930</v>
      </c>
      <c r="H779" s="269" t="s">
        <v>728</v>
      </c>
      <c r="I779" s="271">
        <f t="shared" ref="I779:I789" si="202">IF(E779="Full paper",1,IF(E779="Extended Abstract",2,3))</f>
        <v>2</v>
      </c>
      <c r="O779" s="269">
        <f t="shared" si="187"/>
        <v>1</v>
      </c>
      <c r="W779" s="269">
        <f t="shared" si="188"/>
        <v>0</v>
      </c>
      <c r="X779" s="269">
        <f t="shared" si="189"/>
        <v>1</v>
      </c>
      <c r="Y779" s="269">
        <f t="shared" si="190"/>
        <v>0</v>
      </c>
    </row>
    <row r="780" spans="1:25" x14ac:dyDescent="0.45">
      <c r="B780" s="271">
        <f t="shared" si="201"/>
        <v>3</v>
      </c>
      <c r="C780" s="269" t="s">
        <v>1424</v>
      </c>
      <c r="D780" s="269" t="s">
        <v>1425</v>
      </c>
      <c r="E780" s="269" t="s">
        <v>184</v>
      </c>
      <c r="F780" s="269" t="s">
        <v>1441</v>
      </c>
      <c r="G780" s="269" t="s">
        <v>2058</v>
      </c>
      <c r="H780" s="269" t="s">
        <v>1441</v>
      </c>
      <c r="I780" s="271">
        <f t="shared" si="202"/>
        <v>3</v>
      </c>
      <c r="O780" s="269">
        <f t="shared" si="187"/>
        <v>1</v>
      </c>
      <c r="W780" s="269">
        <f t="shared" si="188"/>
        <v>0</v>
      </c>
      <c r="X780" s="269">
        <f t="shared" si="189"/>
        <v>0</v>
      </c>
      <c r="Y780" s="269">
        <f t="shared" si="190"/>
        <v>1</v>
      </c>
    </row>
    <row r="781" spans="1:25" x14ac:dyDescent="0.45">
      <c r="B781" s="271">
        <f t="shared" si="201"/>
        <v>4</v>
      </c>
      <c r="C781" s="269" t="s">
        <v>1434</v>
      </c>
      <c r="D781" s="269" t="s">
        <v>1435</v>
      </c>
      <c r="E781" s="269" t="s">
        <v>184</v>
      </c>
      <c r="F781" s="269" t="s">
        <v>656</v>
      </c>
      <c r="G781" s="269" t="s">
        <v>1908</v>
      </c>
      <c r="H781" s="269" t="s">
        <v>656</v>
      </c>
      <c r="I781" s="271">
        <f t="shared" si="202"/>
        <v>3</v>
      </c>
      <c r="O781" s="269">
        <f t="shared" si="187"/>
        <v>1</v>
      </c>
      <c r="W781" s="269">
        <f t="shared" si="188"/>
        <v>0</v>
      </c>
      <c r="X781" s="269">
        <f t="shared" si="189"/>
        <v>0</v>
      </c>
      <c r="Y781" s="269">
        <f t="shared" si="190"/>
        <v>1</v>
      </c>
    </row>
    <row r="782" spans="1:25" x14ac:dyDescent="0.45">
      <c r="B782" s="271">
        <f t="shared" si="201"/>
        <v>5</v>
      </c>
      <c r="C782" s="269" t="s">
        <v>1451</v>
      </c>
      <c r="D782" s="269" t="s">
        <v>1452</v>
      </c>
      <c r="E782" s="269" t="s">
        <v>184</v>
      </c>
      <c r="F782" s="269" t="s">
        <v>1462</v>
      </c>
      <c r="G782" s="269" t="s">
        <v>2059</v>
      </c>
      <c r="H782" s="269" t="s">
        <v>1462</v>
      </c>
      <c r="I782" s="271">
        <f t="shared" si="202"/>
        <v>3</v>
      </c>
      <c r="O782" s="269">
        <f t="shared" si="187"/>
        <v>1</v>
      </c>
      <c r="W782" s="269">
        <f t="shared" si="188"/>
        <v>0</v>
      </c>
      <c r="X782" s="269">
        <f t="shared" si="189"/>
        <v>0</v>
      </c>
      <c r="Y782" s="269">
        <f t="shared" si="190"/>
        <v>1</v>
      </c>
    </row>
    <row r="783" spans="1:25" x14ac:dyDescent="0.45">
      <c r="B783" s="271"/>
      <c r="I783" s="271">
        <f t="shared" si="202"/>
        <v>3</v>
      </c>
      <c r="O783" s="269">
        <f t="shared" si="187"/>
        <v>0</v>
      </c>
      <c r="W783" s="269" t="str">
        <f t="shared" si="188"/>
        <v/>
      </c>
      <c r="X783" s="269" t="str">
        <f t="shared" si="189"/>
        <v/>
      </c>
      <c r="Y783" s="269" t="str">
        <f t="shared" si="190"/>
        <v/>
      </c>
    </row>
    <row r="784" spans="1:25" x14ac:dyDescent="0.45">
      <c r="B784" s="271">
        <f>B782+1</f>
        <v>6</v>
      </c>
      <c r="C784" s="269">
        <v>0</v>
      </c>
      <c r="D784" s="269">
        <v>0</v>
      </c>
      <c r="E784" s="269">
        <v>0</v>
      </c>
      <c r="F784" s="269">
        <v>0</v>
      </c>
      <c r="G784" s="269">
        <v>0</v>
      </c>
      <c r="H784" s="269">
        <v>0</v>
      </c>
      <c r="I784" s="271">
        <f t="shared" si="202"/>
        <v>3</v>
      </c>
      <c r="N784" s="269">
        <v>1</v>
      </c>
      <c r="O784" s="269">
        <f t="shared" si="187"/>
        <v>0</v>
      </c>
      <c r="W784" s="269" t="str">
        <f t="shared" si="188"/>
        <v/>
      </c>
      <c r="X784" s="269" t="str">
        <f t="shared" si="189"/>
        <v/>
      </c>
      <c r="Y784" s="269" t="str">
        <f t="shared" si="190"/>
        <v/>
      </c>
    </row>
    <row r="785" spans="1:25" x14ac:dyDescent="0.45">
      <c r="B785" s="271">
        <f t="shared" si="201"/>
        <v>7</v>
      </c>
      <c r="C785" s="269">
        <v>0</v>
      </c>
      <c r="D785" s="269">
        <v>0</v>
      </c>
      <c r="E785" s="269">
        <v>0</v>
      </c>
      <c r="F785" s="269">
        <v>0</v>
      </c>
      <c r="G785" s="269">
        <v>0</v>
      </c>
      <c r="H785" s="269">
        <v>0</v>
      </c>
      <c r="I785" s="271">
        <f t="shared" si="202"/>
        <v>3</v>
      </c>
      <c r="O785" s="269">
        <f t="shared" si="187"/>
        <v>0</v>
      </c>
      <c r="W785" s="269" t="str">
        <f t="shared" ref="W785:W848" si="203">IF(O785="","",IF(O785=1,IF(I785=1,1,0),""))</f>
        <v/>
      </c>
      <c r="X785" s="269" t="str">
        <f t="shared" ref="X785:X848" si="204">IF(O785="","",IF(O785=1,IF(I785=2,1,0),""))</f>
        <v/>
      </c>
      <c r="Y785" s="269" t="str">
        <f t="shared" ref="Y785:Y848" si="205">IF(O785="","",IF(O785=1,IF(I785=3,1,0),""))</f>
        <v/>
      </c>
    </row>
    <row r="786" spans="1:25" x14ac:dyDescent="0.45">
      <c r="B786" s="271">
        <f t="shared" si="201"/>
        <v>8</v>
      </c>
      <c r="C786" s="269">
        <v>0</v>
      </c>
      <c r="D786" s="269">
        <v>0</v>
      </c>
      <c r="E786" s="269">
        <v>0</v>
      </c>
      <c r="F786" s="269">
        <v>0</v>
      </c>
      <c r="G786" s="269">
        <v>0</v>
      </c>
      <c r="H786" s="269">
        <v>0</v>
      </c>
      <c r="I786" s="271">
        <f t="shared" si="202"/>
        <v>3</v>
      </c>
      <c r="N786" s="269">
        <v>5</v>
      </c>
      <c r="O786" s="269">
        <f t="shared" si="187"/>
        <v>0</v>
      </c>
      <c r="W786" s="269" t="str">
        <f t="shared" si="203"/>
        <v/>
      </c>
      <c r="X786" s="269" t="str">
        <f t="shared" si="204"/>
        <v/>
      </c>
      <c r="Y786" s="269" t="str">
        <f t="shared" si="205"/>
        <v/>
      </c>
    </row>
    <row r="787" spans="1:25" x14ac:dyDescent="0.45">
      <c r="B787" s="271">
        <f t="shared" si="201"/>
        <v>9</v>
      </c>
      <c r="C787" s="269">
        <v>0</v>
      </c>
      <c r="D787" s="269">
        <v>0</v>
      </c>
      <c r="E787" s="269">
        <v>0</v>
      </c>
      <c r="F787" s="269">
        <v>0</v>
      </c>
      <c r="G787" s="269">
        <v>0</v>
      </c>
      <c r="H787" s="269">
        <v>0</v>
      </c>
      <c r="I787" s="271">
        <f t="shared" si="202"/>
        <v>3</v>
      </c>
      <c r="O787" s="269">
        <f t="shared" si="187"/>
        <v>0</v>
      </c>
      <c r="W787" s="269" t="str">
        <f t="shared" si="203"/>
        <v/>
      </c>
      <c r="X787" s="269" t="str">
        <f t="shared" si="204"/>
        <v/>
      </c>
      <c r="Y787" s="269" t="str">
        <f t="shared" si="205"/>
        <v/>
      </c>
    </row>
    <row r="788" spans="1:25" x14ac:dyDescent="0.45">
      <c r="B788" s="271">
        <f t="shared" si="201"/>
        <v>10</v>
      </c>
      <c r="C788" s="269">
        <v>0</v>
      </c>
      <c r="D788" s="269">
        <v>0</v>
      </c>
      <c r="E788" s="269">
        <v>0</v>
      </c>
      <c r="F788" s="269">
        <v>0</v>
      </c>
      <c r="G788" s="269">
        <v>0</v>
      </c>
      <c r="H788" s="269">
        <v>0</v>
      </c>
      <c r="I788" s="271">
        <f t="shared" si="202"/>
        <v>3</v>
      </c>
      <c r="O788" s="269">
        <f t="shared" si="187"/>
        <v>0</v>
      </c>
      <c r="W788" s="269" t="str">
        <f t="shared" si="203"/>
        <v/>
      </c>
      <c r="X788" s="269" t="str">
        <f t="shared" si="204"/>
        <v/>
      </c>
      <c r="Y788" s="269" t="str">
        <f t="shared" si="205"/>
        <v/>
      </c>
    </row>
    <row r="789" spans="1:25" x14ac:dyDescent="0.45">
      <c r="B789" s="271"/>
      <c r="I789" s="271">
        <f t="shared" si="202"/>
        <v>3</v>
      </c>
      <c r="O789" s="269">
        <f t="shared" si="187"/>
        <v>0</v>
      </c>
      <c r="W789" s="269" t="str">
        <f t="shared" si="203"/>
        <v/>
      </c>
      <c r="X789" s="269" t="str">
        <f t="shared" si="204"/>
        <v/>
      </c>
      <c r="Y789" s="269" t="str">
        <f t="shared" si="205"/>
        <v/>
      </c>
    </row>
    <row r="790" spans="1:25" x14ac:dyDescent="0.45">
      <c r="A790" s="269">
        <f>A777+1</f>
        <v>49</v>
      </c>
      <c r="B790" s="271"/>
      <c r="C790" s="269" t="s">
        <v>47</v>
      </c>
      <c r="I790" s="271">
        <f t="shared" si="200"/>
        <v>3</v>
      </c>
      <c r="J790" s="269" t="s">
        <v>157</v>
      </c>
      <c r="K790" s="269" t="s">
        <v>158</v>
      </c>
      <c r="L790" s="269" t="s">
        <v>112</v>
      </c>
      <c r="M790" s="269" t="s">
        <v>113</v>
      </c>
      <c r="W790" s="269" t="str">
        <f t="shared" si="203"/>
        <v/>
      </c>
      <c r="X790" s="269" t="str">
        <f t="shared" si="204"/>
        <v/>
      </c>
      <c r="Y790" s="269" t="str">
        <f t="shared" si="205"/>
        <v/>
      </c>
    </row>
    <row r="791" spans="1:25" x14ac:dyDescent="0.45">
      <c r="A791" s="269" t="s">
        <v>2149</v>
      </c>
      <c r="B791" s="271">
        <v>1</v>
      </c>
      <c r="C791" s="269">
        <v>0</v>
      </c>
      <c r="D791" s="269">
        <v>0</v>
      </c>
      <c r="E791" s="269">
        <v>0</v>
      </c>
      <c r="F791" s="269">
        <v>0</v>
      </c>
      <c r="G791" s="269">
        <v>0</v>
      </c>
      <c r="H791" s="269">
        <v>0</v>
      </c>
      <c r="I791" s="271">
        <f t="shared" si="200"/>
        <v>3</v>
      </c>
      <c r="O791" s="269">
        <f t="shared" si="187"/>
        <v>0</v>
      </c>
      <c r="W791" s="269" t="str">
        <f t="shared" si="203"/>
        <v/>
      </c>
      <c r="X791" s="269" t="str">
        <f t="shared" si="204"/>
        <v/>
      </c>
      <c r="Y791" s="269" t="str">
        <f t="shared" si="205"/>
        <v/>
      </c>
    </row>
    <row r="792" spans="1:25" x14ac:dyDescent="0.45">
      <c r="A792" s="269" t="s">
        <v>2149</v>
      </c>
      <c r="B792" s="271">
        <f t="shared" ref="B792:B794" si="206">B791+1</f>
        <v>2</v>
      </c>
      <c r="C792" s="269" t="s">
        <v>1447</v>
      </c>
      <c r="D792" s="269" t="s">
        <v>1448</v>
      </c>
      <c r="E792" s="269" t="s">
        <v>185</v>
      </c>
      <c r="F792" s="269" t="s">
        <v>409</v>
      </c>
      <c r="G792" s="269" t="s">
        <v>2060</v>
      </c>
      <c r="H792" s="269" t="s">
        <v>409</v>
      </c>
      <c r="I792" s="271">
        <f t="shared" ref="I792:I794" si="207">IF(E792="Full paper",1,IF(E792="Extended Abstract",2,3))</f>
        <v>1</v>
      </c>
      <c r="O792" s="269">
        <f t="shared" si="187"/>
        <v>1</v>
      </c>
      <c r="P792" s="271"/>
      <c r="W792" s="269">
        <f t="shared" si="203"/>
        <v>1</v>
      </c>
      <c r="X792" s="269">
        <f t="shared" si="204"/>
        <v>0</v>
      </c>
      <c r="Y792" s="269">
        <f t="shared" si="205"/>
        <v>0</v>
      </c>
    </row>
    <row r="793" spans="1:25" x14ac:dyDescent="0.45">
      <c r="A793" s="269" t="s">
        <v>2149</v>
      </c>
      <c r="B793" s="271">
        <f t="shared" si="206"/>
        <v>3</v>
      </c>
      <c r="C793" s="269" t="s">
        <v>1449</v>
      </c>
      <c r="D793" s="269" t="s">
        <v>1450</v>
      </c>
      <c r="E793" s="269" t="s">
        <v>185</v>
      </c>
      <c r="F793" s="269" t="s">
        <v>1461</v>
      </c>
      <c r="G793" s="269" t="s">
        <v>2061</v>
      </c>
      <c r="H793" s="269" t="s">
        <v>1461</v>
      </c>
      <c r="I793" s="271">
        <f t="shared" si="207"/>
        <v>1</v>
      </c>
      <c r="O793" s="269">
        <f t="shared" si="187"/>
        <v>1</v>
      </c>
      <c r="W793" s="269">
        <f t="shared" si="203"/>
        <v>1</v>
      </c>
      <c r="X793" s="269">
        <f t="shared" si="204"/>
        <v>0</v>
      </c>
      <c r="Y793" s="269">
        <f t="shared" si="205"/>
        <v>0</v>
      </c>
    </row>
    <row r="794" spans="1:25" x14ac:dyDescent="0.45">
      <c r="A794" s="269" t="s">
        <v>2149</v>
      </c>
      <c r="B794" s="271">
        <f t="shared" si="206"/>
        <v>4</v>
      </c>
      <c r="C794" s="269" t="s">
        <v>1457</v>
      </c>
      <c r="D794" s="269" t="s">
        <v>1458</v>
      </c>
      <c r="E794" s="269" t="s">
        <v>212</v>
      </c>
      <c r="F794" s="269" t="s">
        <v>1464</v>
      </c>
      <c r="G794" s="269" t="s">
        <v>2062</v>
      </c>
      <c r="H794" s="269" t="s">
        <v>1464</v>
      </c>
      <c r="I794" s="271">
        <f t="shared" si="207"/>
        <v>2</v>
      </c>
      <c r="O794" s="269">
        <f t="shared" si="187"/>
        <v>1</v>
      </c>
      <c r="W794" s="269">
        <f t="shared" si="203"/>
        <v>0</v>
      </c>
      <c r="X794" s="269">
        <f t="shared" si="204"/>
        <v>1</v>
      </c>
      <c r="Y794" s="269">
        <f t="shared" si="205"/>
        <v>0</v>
      </c>
    </row>
    <row r="795" spans="1:25" x14ac:dyDescent="0.45">
      <c r="B795" s="271"/>
      <c r="C795" s="271" t="s">
        <v>2148</v>
      </c>
      <c r="I795" s="271"/>
      <c r="W795" s="269" t="str">
        <f t="shared" si="203"/>
        <v/>
      </c>
      <c r="X795" s="269" t="str">
        <f t="shared" si="204"/>
        <v/>
      </c>
      <c r="Y795" s="269" t="str">
        <f t="shared" si="205"/>
        <v/>
      </c>
    </row>
    <row r="796" spans="1:25" x14ac:dyDescent="0.45">
      <c r="B796" s="271"/>
      <c r="C796" s="269" t="s">
        <v>1420</v>
      </c>
      <c r="D796" s="269" t="s">
        <v>1421</v>
      </c>
      <c r="E796" s="269" t="s">
        <v>185</v>
      </c>
      <c r="F796" s="269" t="s">
        <v>680</v>
      </c>
      <c r="G796" s="269">
        <v>0</v>
      </c>
      <c r="H796" s="269" t="s">
        <v>680</v>
      </c>
      <c r="I796" s="271">
        <f t="shared" ref="I796:I800" si="208">IF(E796="Full paper",1,IF(E796="Extended Abstract",2,3))</f>
        <v>1</v>
      </c>
      <c r="W796" s="269" t="str">
        <f t="shared" si="203"/>
        <v/>
      </c>
      <c r="X796" s="269" t="str">
        <f t="shared" si="204"/>
        <v/>
      </c>
      <c r="Y796" s="269" t="str">
        <f t="shared" si="205"/>
        <v/>
      </c>
    </row>
    <row r="797" spans="1:25" x14ac:dyDescent="0.45">
      <c r="B797" s="271"/>
      <c r="C797" s="269" t="s">
        <v>1426</v>
      </c>
      <c r="D797" s="269" t="s">
        <v>1427</v>
      </c>
      <c r="E797" s="269" t="s">
        <v>185</v>
      </c>
      <c r="F797" s="269" t="s">
        <v>1442</v>
      </c>
      <c r="H797" s="269" t="s">
        <v>1442</v>
      </c>
      <c r="I797" s="271">
        <f t="shared" si="208"/>
        <v>1</v>
      </c>
      <c r="W797" s="269" t="str">
        <f t="shared" si="203"/>
        <v/>
      </c>
      <c r="X797" s="269" t="str">
        <f t="shared" si="204"/>
        <v/>
      </c>
      <c r="Y797" s="269" t="str">
        <f t="shared" si="205"/>
        <v/>
      </c>
    </row>
    <row r="798" spans="1:25" x14ac:dyDescent="0.45">
      <c r="B798" s="271"/>
      <c r="C798" s="269" t="s">
        <v>1428</v>
      </c>
      <c r="D798" s="269" t="s">
        <v>1429</v>
      </c>
      <c r="E798" s="269" t="s">
        <v>185</v>
      </c>
      <c r="F798" s="269" t="s">
        <v>1443</v>
      </c>
      <c r="G798" s="269">
        <v>0</v>
      </c>
      <c r="H798" s="269" t="s">
        <v>1443</v>
      </c>
      <c r="I798" s="271">
        <f t="shared" si="208"/>
        <v>1</v>
      </c>
      <c r="W798" s="269" t="str">
        <f t="shared" si="203"/>
        <v/>
      </c>
      <c r="X798" s="269" t="str">
        <f t="shared" si="204"/>
        <v/>
      </c>
      <c r="Y798" s="269" t="str">
        <f t="shared" si="205"/>
        <v/>
      </c>
    </row>
    <row r="799" spans="1:25" x14ac:dyDescent="0.45">
      <c r="B799" s="271"/>
      <c r="C799" s="269" t="s">
        <v>1453</v>
      </c>
      <c r="D799" s="269" t="s">
        <v>1454</v>
      </c>
      <c r="E799" s="269" t="s">
        <v>184</v>
      </c>
      <c r="F799" s="269" t="s">
        <v>1463</v>
      </c>
      <c r="G799" s="269">
        <v>0</v>
      </c>
      <c r="H799" s="269" t="s">
        <v>1463</v>
      </c>
      <c r="I799" s="271">
        <f t="shared" si="208"/>
        <v>3</v>
      </c>
      <c r="W799" s="269" t="str">
        <f t="shared" si="203"/>
        <v/>
      </c>
      <c r="X799" s="269" t="str">
        <f t="shared" si="204"/>
        <v/>
      </c>
      <c r="Y799" s="269" t="str">
        <f t="shared" si="205"/>
        <v/>
      </c>
    </row>
    <row r="800" spans="1:25" x14ac:dyDescent="0.45">
      <c r="B800" s="271"/>
      <c r="C800" s="269" t="s">
        <v>1436</v>
      </c>
      <c r="D800" s="269" t="s">
        <v>1437</v>
      </c>
      <c r="E800" s="269" t="s">
        <v>184</v>
      </c>
      <c r="F800" s="269" t="s">
        <v>1445</v>
      </c>
      <c r="G800" s="269">
        <v>0</v>
      </c>
      <c r="H800" s="269" t="s">
        <v>1445</v>
      </c>
      <c r="I800" s="271">
        <f t="shared" si="208"/>
        <v>3</v>
      </c>
      <c r="W800" s="269" t="str">
        <f t="shared" si="203"/>
        <v/>
      </c>
      <c r="X800" s="269" t="str">
        <f t="shared" si="204"/>
        <v/>
      </c>
      <c r="Y800" s="269" t="str">
        <f t="shared" si="205"/>
        <v/>
      </c>
    </row>
    <row r="801" spans="1:25" x14ac:dyDescent="0.45">
      <c r="B801" s="271"/>
      <c r="I801" s="271"/>
      <c r="W801" s="269" t="str">
        <f t="shared" si="203"/>
        <v/>
      </c>
      <c r="X801" s="269" t="str">
        <f t="shared" si="204"/>
        <v/>
      </c>
      <c r="Y801" s="269" t="str">
        <f t="shared" si="205"/>
        <v/>
      </c>
    </row>
    <row r="802" spans="1:25" x14ac:dyDescent="0.45">
      <c r="A802" s="269">
        <f>A790+1</f>
        <v>50</v>
      </c>
      <c r="B802" s="271"/>
      <c r="C802" s="269" t="s">
        <v>50</v>
      </c>
      <c r="I802" s="271"/>
      <c r="J802" s="269" t="s">
        <v>129</v>
      </c>
      <c r="K802" s="269" t="s">
        <v>130</v>
      </c>
      <c r="L802" s="269" t="s">
        <v>79</v>
      </c>
      <c r="M802" s="269" t="s">
        <v>80</v>
      </c>
      <c r="W802" s="269" t="str">
        <f t="shared" si="203"/>
        <v/>
      </c>
      <c r="X802" s="269" t="str">
        <f t="shared" si="204"/>
        <v/>
      </c>
      <c r="Y802" s="269" t="str">
        <f t="shared" si="205"/>
        <v/>
      </c>
    </row>
    <row r="803" spans="1:25" x14ac:dyDescent="0.45">
      <c r="A803" s="269" t="s">
        <v>2149</v>
      </c>
      <c r="B803" s="271">
        <v>1</v>
      </c>
      <c r="C803" s="269">
        <v>0</v>
      </c>
      <c r="D803" s="269">
        <v>0</v>
      </c>
      <c r="E803" s="269">
        <v>0</v>
      </c>
      <c r="F803" s="269">
        <v>0</v>
      </c>
      <c r="H803" s="269">
        <v>0</v>
      </c>
      <c r="I803" s="271">
        <f t="shared" si="200"/>
        <v>3</v>
      </c>
      <c r="O803" s="269">
        <f t="shared" ref="O803:O866" si="209">IF(G803="Not Registered",0,IF(G803=0,0,1))</f>
        <v>0</v>
      </c>
      <c r="W803" s="269" t="str">
        <f t="shared" si="203"/>
        <v/>
      </c>
      <c r="X803" s="269" t="str">
        <f t="shared" si="204"/>
        <v/>
      </c>
      <c r="Y803" s="269" t="str">
        <f t="shared" si="205"/>
        <v/>
      </c>
    </row>
    <row r="804" spans="1:25" x14ac:dyDescent="0.45">
      <c r="A804" s="269" t="s">
        <v>2149</v>
      </c>
      <c r="B804" s="271">
        <f t="shared" ref="B804:B812" si="210">B803+1</f>
        <v>2</v>
      </c>
      <c r="C804" s="269" t="s">
        <v>1470</v>
      </c>
      <c r="D804" s="269" t="s">
        <v>1471</v>
      </c>
      <c r="E804" s="269" t="s">
        <v>212</v>
      </c>
      <c r="F804" s="269" t="s">
        <v>1479</v>
      </c>
      <c r="G804" s="269" t="s">
        <v>2063</v>
      </c>
      <c r="H804" s="269" t="s">
        <v>1479</v>
      </c>
      <c r="I804" s="271">
        <f t="shared" si="200"/>
        <v>2</v>
      </c>
      <c r="O804" s="269">
        <f t="shared" si="209"/>
        <v>1</v>
      </c>
      <c r="W804" s="269">
        <f t="shared" si="203"/>
        <v>0</v>
      </c>
      <c r="X804" s="269">
        <f t="shared" si="204"/>
        <v>1</v>
      </c>
      <c r="Y804" s="269">
        <f t="shared" si="205"/>
        <v>0</v>
      </c>
    </row>
    <row r="805" spans="1:25" x14ac:dyDescent="0.45">
      <c r="A805" s="269" t="s">
        <v>2149</v>
      </c>
      <c r="B805" s="271">
        <f t="shared" si="210"/>
        <v>3</v>
      </c>
      <c r="C805" s="269" t="s">
        <v>1392</v>
      </c>
      <c r="D805" s="269" t="s">
        <v>1393</v>
      </c>
      <c r="E805" s="269" t="s">
        <v>184</v>
      </c>
      <c r="F805" s="269" t="s">
        <v>594</v>
      </c>
      <c r="G805" s="269" t="s">
        <v>2052</v>
      </c>
      <c r="H805" s="269" t="s">
        <v>594</v>
      </c>
      <c r="I805" s="271">
        <f t="shared" si="200"/>
        <v>3</v>
      </c>
      <c r="O805" s="269">
        <f t="shared" si="209"/>
        <v>1</v>
      </c>
      <c r="W805" s="269">
        <f t="shared" si="203"/>
        <v>0</v>
      </c>
      <c r="X805" s="269">
        <f t="shared" si="204"/>
        <v>0</v>
      </c>
      <c r="Y805" s="269">
        <f t="shared" si="205"/>
        <v>1</v>
      </c>
    </row>
    <row r="806" spans="1:25" x14ac:dyDescent="0.45">
      <c r="A806" s="269" t="s">
        <v>2149</v>
      </c>
      <c r="B806" s="271">
        <f t="shared" si="210"/>
        <v>4</v>
      </c>
      <c r="C806" s="269" t="s">
        <v>1468</v>
      </c>
      <c r="D806" s="269" t="s">
        <v>1469</v>
      </c>
      <c r="E806" s="269" t="s">
        <v>184</v>
      </c>
      <c r="F806" s="269" t="s">
        <v>1478</v>
      </c>
      <c r="G806" s="269" t="s">
        <v>1478</v>
      </c>
      <c r="H806" s="269" t="s">
        <v>1478</v>
      </c>
      <c r="I806" s="271">
        <f t="shared" si="200"/>
        <v>3</v>
      </c>
      <c r="O806" s="269">
        <f t="shared" si="209"/>
        <v>1</v>
      </c>
      <c r="Q806" s="269" t="s">
        <v>2129</v>
      </c>
      <c r="W806" s="269">
        <f t="shared" si="203"/>
        <v>0</v>
      </c>
      <c r="X806" s="269">
        <f t="shared" si="204"/>
        <v>0</v>
      </c>
      <c r="Y806" s="269">
        <f t="shared" si="205"/>
        <v>1</v>
      </c>
    </row>
    <row r="807" spans="1:25" x14ac:dyDescent="0.45">
      <c r="B807" s="271">
        <f t="shared" si="210"/>
        <v>5</v>
      </c>
      <c r="C807" s="269">
        <v>0</v>
      </c>
      <c r="D807" s="269">
        <v>0</v>
      </c>
      <c r="E807" s="269">
        <v>0</v>
      </c>
      <c r="F807" s="269">
        <v>0</v>
      </c>
      <c r="G807" s="269">
        <v>0</v>
      </c>
      <c r="H807" s="269">
        <v>0</v>
      </c>
      <c r="I807" s="271">
        <f t="shared" si="200"/>
        <v>3</v>
      </c>
      <c r="N807" s="269">
        <v>9</v>
      </c>
      <c r="O807" s="269">
        <f t="shared" si="209"/>
        <v>0</v>
      </c>
      <c r="P807" s="269" t="s">
        <v>1809</v>
      </c>
      <c r="W807" s="269" t="str">
        <f t="shared" si="203"/>
        <v/>
      </c>
      <c r="X807" s="269" t="str">
        <f t="shared" si="204"/>
        <v/>
      </c>
      <c r="Y807" s="269" t="str">
        <f t="shared" si="205"/>
        <v/>
      </c>
    </row>
    <row r="808" spans="1:25" x14ac:dyDescent="0.45">
      <c r="B808" s="271">
        <f t="shared" si="210"/>
        <v>6</v>
      </c>
      <c r="C808" s="269">
        <v>0</v>
      </c>
      <c r="D808" s="269">
        <v>0</v>
      </c>
      <c r="F808" s="269">
        <v>0</v>
      </c>
      <c r="G808" s="269">
        <v>0</v>
      </c>
      <c r="H808" s="269">
        <v>0</v>
      </c>
      <c r="I808" s="271">
        <f t="shared" si="200"/>
        <v>3</v>
      </c>
      <c r="O808" s="269">
        <f t="shared" si="209"/>
        <v>0</v>
      </c>
      <c r="W808" s="269" t="str">
        <f t="shared" si="203"/>
        <v/>
      </c>
      <c r="X808" s="269" t="str">
        <f t="shared" si="204"/>
        <v/>
      </c>
      <c r="Y808" s="269" t="str">
        <f t="shared" si="205"/>
        <v/>
      </c>
    </row>
    <row r="809" spans="1:25" x14ac:dyDescent="0.45">
      <c r="B809" s="271">
        <f t="shared" si="210"/>
        <v>7</v>
      </c>
      <c r="C809" s="269">
        <v>0</v>
      </c>
      <c r="D809" s="269">
        <v>0</v>
      </c>
      <c r="E809" s="269">
        <v>0</v>
      </c>
      <c r="F809" s="269">
        <v>0</v>
      </c>
      <c r="G809" s="269">
        <v>0</v>
      </c>
      <c r="H809" s="269">
        <v>0</v>
      </c>
      <c r="I809" s="271">
        <f t="shared" si="200"/>
        <v>3</v>
      </c>
      <c r="O809" s="269">
        <f t="shared" si="209"/>
        <v>0</v>
      </c>
      <c r="W809" s="269" t="str">
        <f t="shared" si="203"/>
        <v/>
      </c>
      <c r="X809" s="269" t="str">
        <f t="shared" si="204"/>
        <v/>
      </c>
      <c r="Y809" s="269" t="str">
        <f t="shared" si="205"/>
        <v/>
      </c>
    </row>
    <row r="810" spans="1:25" x14ac:dyDescent="0.45">
      <c r="B810" s="271">
        <f t="shared" si="210"/>
        <v>8</v>
      </c>
      <c r="C810" s="269">
        <v>0</v>
      </c>
      <c r="D810" s="269">
        <v>0</v>
      </c>
      <c r="F810" s="269">
        <v>0</v>
      </c>
      <c r="G810" s="269">
        <v>0</v>
      </c>
      <c r="H810" s="269">
        <v>0</v>
      </c>
      <c r="I810" s="271">
        <f t="shared" si="200"/>
        <v>3</v>
      </c>
      <c r="O810" s="269">
        <f t="shared" si="209"/>
        <v>0</v>
      </c>
      <c r="W810" s="269" t="str">
        <f t="shared" si="203"/>
        <v/>
      </c>
      <c r="X810" s="269" t="str">
        <f t="shared" si="204"/>
        <v/>
      </c>
      <c r="Y810" s="269" t="str">
        <f t="shared" si="205"/>
        <v/>
      </c>
    </row>
    <row r="811" spans="1:25" x14ac:dyDescent="0.45">
      <c r="B811" s="271">
        <f t="shared" si="210"/>
        <v>9</v>
      </c>
      <c r="C811" s="269">
        <v>0</v>
      </c>
      <c r="D811" s="269">
        <v>0</v>
      </c>
      <c r="E811" s="269">
        <v>0</v>
      </c>
      <c r="F811" s="269">
        <v>0</v>
      </c>
      <c r="G811" s="269">
        <v>0</v>
      </c>
      <c r="H811" s="269">
        <v>0</v>
      </c>
      <c r="I811" s="271">
        <f t="shared" si="200"/>
        <v>3</v>
      </c>
      <c r="O811" s="269">
        <f t="shared" si="209"/>
        <v>0</v>
      </c>
      <c r="W811" s="269" t="str">
        <f t="shared" si="203"/>
        <v/>
      </c>
      <c r="X811" s="269" t="str">
        <f t="shared" si="204"/>
        <v/>
      </c>
      <c r="Y811" s="269" t="str">
        <f t="shared" si="205"/>
        <v/>
      </c>
    </row>
    <row r="812" spans="1:25" x14ac:dyDescent="0.45">
      <c r="B812" s="271">
        <f t="shared" si="210"/>
        <v>10</v>
      </c>
      <c r="C812" s="269">
        <v>0</v>
      </c>
      <c r="D812" s="269">
        <v>0</v>
      </c>
      <c r="E812" s="269">
        <v>0</v>
      </c>
      <c r="F812" s="269">
        <v>0</v>
      </c>
      <c r="H812" s="269">
        <v>0</v>
      </c>
      <c r="I812" s="271">
        <f t="shared" si="200"/>
        <v>3</v>
      </c>
      <c r="O812" s="269">
        <f t="shared" si="209"/>
        <v>0</v>
      </c>
      <c r="W812" s="269" t="str">
        <f t="shared" si="203"/>
        <v/>
      </c>
      <c r="X812" s="269" t="str">
        <f t="shared" si="204"/>
        <v/>
      </c>
      <c r="Y812" s="269" t="str">
        <f t="shared" si="205"/>
        <v/>
      </c>
    </row>
    <row r="813" spans="1:25" x14ac:dyDescent="0.45">
      <c r="B813" s="271"/>
      <c r="I813" s="271"/>
      <c r="W813" s="269" t="str">
        <f t="shared" si="203"/>
        <v/>
      </c>
      <c r="X813" s="269" t="str">
        <f t="shared" si="204"/>
        <v/>
      </c>
      <c r="Y813" s="269" t="str">
        <f t="shared" si="205"/>
        <v/>
      </c>
    </row>
    <row r="814" spans="1:25" x14ac:dyDescent="0.45">
      <c r="B814" s="271"/>
      <c r="C814" s="269" t="s">
        <v>2157</v>
      </c>
      <c r="I814" s="271"/>
      <c r="W814" s="269" t="str">
        <f t="shared" si="203"/>
        <v/>
      </c>
      <c r="X814" s="269" t="str">
        <f t="shared" si="204"/>
        <v/>
      </c>
      <c r="Y814" s="269" t="str">
        <f t="shared" si="205"/>
        <v/>
      </c>
    </row>
    <row r="815" spans="1:25" x14ac:dyDescent="0.45">
      <c r="B815" s="271"/>
      <c r="C815" s="269" t="s">
        <v>1466</v>
      </c>
      <c r="D815" s="269" t="s">
        <v>1467</v>
      </c>
      <c r="F815" s="269" t="s">
        <v>787</v>
      </c>
      <c r="G815" s="269" t="s">
        <v>1827</v>
      </c>
      <c r="H815" s="269" t="s">
        <v>787</v>
      </c>
      <c r="I815" s="271">
        <f t="shared" si="200"/>
        <v>3</v>
      </c>
      <c r="W815" s="269" t="str">
        <f t="shared" si="203"/>
        <v/>
      </c>
      <c r="X815" s="269" t="str">
        <f t="shared" si="204"/>
        <v/>
      </c>
      <c r="Y815" s="269" t="str">
        <f t="shared" si="205"/>
        <v/>
      </c>
    </row>
    <row r="816" spans="1:25" x14ac:dyDescent="0.45">
      <c r="B816" s="271"/>
      <c r="C816" s="269" t="s">
        <v>1472</v>
      </c>
      <c r="D816" s="269" t="s">
        <v>1473</v>
      </c>
      <c r="F816" s="269" t="s">
        <v>1480</v>
      </c>
      <c r="G816" s="269">
        <v>0</v>
      </c>
      <c r="H816" s="269" t="s">
        <v>1480</v>
      </c>
      <c r="I816" s="271">
        <f t="shared" si="200"/>
        <v>3</v>
      </c>
      <c r="W816" s="269" t="str">
        <f t="shared" si="203"/>
        <v/>
      </c>
      <c r="X816" s="269" t="str">
        <f t="shared" si="204"/>
        <v/>
      </c>
      <c r="Y816" s="269" t="str">
        <f t="shared" si="205"/>
        <v/>
      </c>
    </row>
    <row r="817" spans="1:25" x14ac:dyDescent="0.45">
      <c r="B817" s="271"/>
      <c r="C817" s="269" t="s">
        <v>1474</v>
      </c>
      <c r="D817" s="269" t="s">
        <v>1475</v>
      </c>
      <c r="F817" s="269" t="s">
        <v>1481</v>
      </c>
      <c r="G817" s="269">
        <v>0</v>
      </c>
      <c r="H817" s="269" t="s">
        <v>1481</v>
      </c>
      <c r="I817" s="271">
        <f t="shared" si="200"/>
        <v>3</v>
      </c>
      <c r="W817" s="269" t="str">
        <f t="shared" si="203"/>
        <v/>
      </c>
      <c r="X817" s="269" t="str">
        <f t="shared" si="204"/>
        <v/>
      </c>
      <c r="Y817" s="269" t="str">
        <f t="shared" si="205"/>
        <v/>
      </c>
    </row>
    <row r="818" spans="1:25" x14ac:dyDescent="0.45">
      <c r="B818" s="271"/>
      <c r="C818" s="269" t="s">
        <v>1476</v>
      </c>
      <c r="D818" s="269" t="s">
        <v>1477</v>
      </c>
      <c r="F818" s="269" t="s">
        <v>1482</v>
      </c>
      <c r="G818" s="269" t="s">
        <v>1827</v>
      </c>
      <c r="H818" s="269" t="s">
        <v>1482</v>
      </c>
      <c r="I818" s="271">
        <f t="shared" si="200"/>
        <v>3</v>
      </c>
      <c r="W818" s="269" t="str">
        <f t="shared" si="203"/>
        <v/>
      </c>
      <c r="X818" s="269" t="str">
        <f t="shared" si="204"/>
        <v/>
      </c>
      <c r="Y818" s="269" t="str">
        <f t="shared" si="205"/>
        <v/>
      </c>
    </row>
    <row r="819" spans="1:25" x14ac:dyDescent="0.45">
      <c r="B819" s="271"/>
      <c r="I819" s="271"/>
      <c r="W819" s="269" t="str">
        <f t="shared" si="203"/>
        <v/>
      </c>
      <c r="X819" s="269" t="str">
        <f t="shared" si="204"/>
        <v/>
      </c>
      <c r="Y819" s="269" t="str">
        <f t="shared" si="205"/>
        <v/>
      </c>
    </row>
    <row r="820" spans="1:25" x14ac:dyDescent="0.45">
      <c r="A820" s="269">
        <f>A802+1</f>
        <v>51</v>
      </c>
      <c r="B820" s="271"/>
      <c r="C820" s="269" t="s">
        <v>51</v>
      </c>
      <c r="I820" s="271"/>
      <c r="J820" s="269" t="s">
        <v>73</v>
      </c>
      <c r="K820" s="269" t="s">
        <v>74</v>
      </c>
      <c r="L820" s="269" t="s">
        <v>154</v>
      </c>
      <c r="M820" s="269" t="s">
        <v>155</v>
      </c>
      <c r="P820" s="269" t="s">
        <v>1707</v>
      </c>
      <c r="W820" s="269" t="str">
        <f t="shared" si="203"/>
        <v/>
      </c>
      <c r="X820" s="269" t="str">
        <f t="shared" si="204"/>
        <v/>
      </c>
      <c r="Y820" s="269" t="str">
        <f t="shared" si="205"/>
        <v/>
      </c>
    </row>
    <row r="821" spans="1:25" x14ac:dyDescent="0.45">
      <c r="B821" s="271">
        <v>1</v>
      </c>
      <c r="C821" s="269" t="s">
        <v>1483</v>
      </c>
      <c r="D821" s="269" t="s">
        <v>1484</v>
      </c>
      <c r="E821" s="269" t="s">
        <v>212</v>
      </c>
      <c r="F821" s="269" t="s">
        <v>731</v>
      </c>
      <c r="G821" s="269" t="s">
        <v>2131</v>
      </c>
      <c r="H821" s="269" t="s">
        <v>731</v>
      </c>
      <c r="I821" s="271">
        <f t="shared" si="200"/>
        <v>2</v>
      </c>
      <c r="O821" s="269">
        <f t="shared" si="209"/>
        <v>1</v>
      </c>
      <c r="W821" s="269">
        <f t="shared" si="203"/>
        <v>0</v>
      </c>
      <c r="X821" s="269">
        <f t="shared" si="204"/>
        <v>1</v>
      </c>
      <c r="Y821" s="269">
        <f t="shared" si="205"/>
        <v>0</v>
      </c>
    </row>
    <row r="822" spans="1:25" x14ac:dyDescent="0.45">
      <c r="B822" s="271">
        <f t="shared" ref="B822:B831" si="211">B821+1</f>
        <v>2</v>
      </c>
      <c r="C822" s="269" t="s">
        <v>1485</v>
      </c>
      <c r="D822" s="269" t="s">
        <v>1486</v>
      </c>
      <c r="E822" s="269" t="s">
        <v>185</v>
      </c>
      <c r="F822" s="269" t="s">
        <v>731</v>
      </c>
      <c r="G822" s="269" t="s">
        <v>2131</v>
      </c>
      <c r="H822" s="269" t="s">
        <v>731</v>
      </c>
      <c r="I822" s="271">
        <f t="shared" ref="I822:I830" si="212">IF(E822="Full paper",1,IF(E822="Extended Abstract",2,3))</f>
        <v>1</v>
      </c>
      <c r="O822" s="269">
        <f t="shared" si="209"/>
        <v>1</v>
      </c>
      <c r="W822" s="269">
        <f t="shared" si="203"/>
        <v>1</v>
      </c>
      <c r="X822" s="269">
        <f t="shared" si="204"/>
        <v>0</v>
      </c>
      <c r="Y822" s="269">
        <f t="shared" si="205"/>
        <v>0</v>
      </c>
    </row>
    <row r="823" spans="1:25" x14ac:dyDescent="0.45">
      <c r="B823" s="271">
        <f t="shared" si="211"/>
        <v>3</v>
      </c>
      <c r="C823" s="269" t="s">
        <v>1489</v>
      </c>
      <c r="D823" s="269" t="s">
        <v>1490</v>
      </c>
      <c r="E823" s="269" t="s">
        <v>185</v>
      </c>
      <c r="F823" s="269" t="s">
        <v>1504</v>
      </c>
      <c r="G823" s="269" t="s">
        <v>2064</v>
      </c>
      <c r="H823" s="269" t="s">
        <v>1504</v>
      </c>
      <c r="I823" s="271">
        <f t="shared" si="212"/>
        <v>1</v>
      </c>
      <c r="O823" s="269">
        <f t="shared" si="209"/>
        <v>1</v>
      </c>
      <c r="W823" s="269">
        <f t="shared" si="203"/>
        <v>1</v>
      </c>
      <c r="X823" s="269">
        <f t="shared" si="204"/>
        <v>0</v>
      </c>
      <c r="Y823" s="269">
        <f t="shared" si="205"/>
        <v>0</v>
      </c>
    </row>
    <row r="824" spans="1:25" x14ac:dyDescent="0.45">
      <c r="B824" s="271">
        <f t="shared" si="211"/>
        <v>4</v>
      </c>
      <c r="C824" s="269" t="s">
        <v>1491</v>
      </c>
      <c r="D824" s="269" t="s">
        <v>1492</v>
      </c>
      <c r="E824" s="269" t="s">
        <v>185</v>
      </c>
      <c r="F824" s="269" t="s">
        <v>731</v>
      </c>
      <c r="G824" s="269" t="s">
        <v>2131</v>
      </c>
      <c r="H824" s="269" t="s">
        <v>731</v>
      </c>
      <c r="I824" s="271">
        <f t="shared" si="212"/>
        <v>1</v>
      </c>
      <c r="O824" s="269">
        <f t="shared" si="209"/>
        <v>1</v>
      </c>
      <c r="W824" s="269">
        <f t="shared" si="203"/>
        <v>1</v>
      </c>
      <c r="X824" s="269">
        <f t="shared" si="204"/>
        <v>0</v>
      </c>
      <c r="Y824" s="269">
        <f t="shared" si="205"/>
        <v>0</v>
      </c>
    </row>
    <row r="825" spans="1:25" x14ac:dyDescent="0.45">
      <c r="B825" s="271">
        <f t="shared" si="211"/>
        <v>5</v>
      </c>
      <c r="C825" s="269" t="s">
        <v>1497</v>
      </c>
      <c r="D825" s="269" t="s">
        <v>1498</v>
      </c>
      <c r="E825" s="269" t="s">
        <v>185</v>
      </c>
      <c r="F825" s="269" t="s">
        <v>1506</v>
      </c>
      <c r="G825" s="269" t="s">
        <v>1046</v>
      </c>
      <c r="H825" s="269" t="s">
        <v>1506</v>
      </c>
      <c r="I825" s="271">
        <f t="shared" si="212"/>
        <v>1</v>
      </c>
      <c r="O825" s="269">
        <f t="shared" si="209"/>
        <v>1</v>
      </c>
      <c r="W825" s="269">
        <f t="shared" si="203"/>
        <v>1</v>
      </c>
      <c r="X825" s="269">
        <f t="shared" si="204"/>
        <v>0</v>
      </c>
      <c r="Y825" s="269">
        <f t="shared" si="205"/>
        <v>0</v>
      </c>
    </row>
    <row r="826" spans="1:25" x14ac:dyDescent="0.45">
      <c r="B826" s="271"/>
      <c r="I826" s="271">
        <f t="shared" si="212"/>
        <v>3</v>
      </c>
      <c r="O826" s="269">
        <f t="shared" si="209"/>
        <v>0</v>
      </c>
      <c r="W826" s="269" t="str">
        <f t="shared" si="203"/>
        <v/>
      </c>
      <c r="X826" s="269" t="str">
        <f t="shared" si="204"/>
        <v/>
      </c>
      <c r="Y826" s="269" t="str">
        <f t="shared" si="205"/>
        <v/>
      </c>
    </row>
    <row r="827" spans="1:25" x14ac:dyDescent="0.45">
      <c r="B827" s="271">
        <f>B825+1</f>
        <v>6</v>
      </c>
      <c r="C827" s="269">
        <v>0</v>
      </c>
      <c r="D827" s="269">
        <v>0</v>
      </c>
      <c r="E827" s="269">
        <v>0</v>
      </c>
      <c r="F827" s="269">
        <v>0</v>
      </c>
      <c r="G827" s="269">
        <v>0</v>
      </c>
      <c r="H827" s="269">
        <v>0</v>
      </c>
      <c r="I827" s="271">
        <f t="shared" si="212"/>
        <v>3</v>
      </c>
      <c r="N827" s="269">
        <v>5</v>
      </c>
      <c r="O827" s="269">
        <f t="shared" si="209"/>
        <v>0</v>
      </c>
      <c r="W827" s="269" t="str">
        <f t="shared" si="203"/>
        <v/>
      </c>
      <c r="X827" s="269" t="str">
        <f t="shared" si="204"/>
        <v/>
      </c>
      <c r="Y827" s="269" t="str">
        <f t="shared" si="205"/>
        <v/>
      </c>
    </row>
    <row r="828" spans="1:25" x14ac:dyDescent="0.45">
      <c r="B828" s="271">
        <f t="shared" si="211"/>
        <v>7</v>
      </c>
      <c r="C828" s="269">
        <v>0</v>
      </c>
      <c r="D828" s="269">
        <v>0</v>
      </c>
      <c r="E828" s="269">
        <v>0</v>
      </c>
      <c r="F828" s="269">
        <v>0</v>
      </c>
      <c r="G828" s="269">
        <v>0</v>
      </c>
      <c r="H828" s="269">
        <v>0</v>
      </c>
      <c r="I828" s="271">
        <f t="shared" si="212"/>
        <v>3</v>
      </c>
      <c r="O828" s="269">
        <f t="shared" si="209"/>
        <v>0</v>
      </c>
      <c r="W828" s="269" t="str">
        <f t="shared" si="203"/>
        <v/>
      </c>
      <c r="X828" s="269" t="str">
        <f t="shared" si="204"/>
        <v/>
      </c>
      <c r="Y828" s="269" t="str">
        <f t="shared" si="205"/>
        <v/>
      </c>
    </row>
    <row r="829" spans="1:25" x14ac:dyDescent="0.45">
      <c r="B829" s="271">
        <f t="shared" si="211"/>
        <v>8</v>
      </c>
      <c r="C829" s="269">
        <v>0</v>
      </c>
      <c r="D829" s="269">
        <v>0</v>
      </c>
      <c r="E829" s="269">
        <v>0</v>
      </c>
      <c r="F829" s="269">
        <v>0</v>
      </c>
      <c r="G829" s="269">
        <v>0</v>
      </c>
      <c r="H829" s="269">
        <v>0</v>
      </c>
      <c r="I829" s="271">
        <f t="shared" si="212"/>
        <v>3</v>
      </c>
      <c r="O829" s="269">
        <f t="shared" si="209"/>
        <v>0</v>
      </c>
      <c r="W829" s="269" t="str">
        <f t="shared" si="203"/>
        <v/>
      </c>
      <c r="X829" s="269" t="str">
        <f t="shared" si="204"/>
        <v/>
      </c>
      <c r="Y829" s="269" t="str">
        <f t="shared" si="205"/>
        <v/>
      </c>
    </row>
    <row r="830" spans="1:25" x14ac:dyDescent="0.45">
      <c r="B830" s="271">
        <f t="shared" si="211"/>
        <v>9</v>
      </c>
      <c r="C830" s="269">
        <v>0</v>
      </c>
      <c r="D830" s="269">
        <v>0</v>
      </c>
      <c r="E830" s="269">
        <v>0</v>
      </c>
      <c r="F830" s="269">
        <v>0</v>
      </c>
      <c r="G830" s="269">
        <v>0</v>
      </c>
      <c r="H830" s="269">
        <v>0</v>
      </c>
      <c r="I830" s="271">
        <f t="shared" si="212"/>
        <v>3</v>
      </c>
      <c r="N830" s="269">
        <v>5</v>
      </c>
      <c r="O830" s="269">
        <f t="shared" si="209"/>
        <v>0</v>
      </c>
      <c r="W830" s="269" t="str">
        <f t="shared" si="203"/>
        <v/>
      </c>
      <c r="X830" s="269" t="str">
        <f t="shared" si="204"/>
        <v/>
      </c>
      <c r="Y830" s="269" t="str">
        <f t="shared" si="205"/>
        <v/>
      </c>
    </row>
    <row r="831" spans="1:25" x14ac:dyDescent="0.45">
      <c r="B831" s="271">
        <f t="shared" si="211"/>
        <v>10</v>
      </c>
      <c r="C831" s="269">
        <v>0</v>
      </c>
      <c r="D831" s="269">
        <v>0</v>
      </c>
      <c r="E831" s="269">
        <v>0</v>
      </c>
      <c r="F831" s="269">
        <v>0</v>
      </c>
      <c r="G831" s="269">
        <v>0</v>
      </c>
      <c r="H831" s="269">
        <v>0</v>
      </c>
      <c r="I831" s="271">
        <v>3</v>
      </c>
      <c r="O831" s="269">
        <f t="shared" si="209"/>
        <v>0</v>
      </c>
      <c r="W831" s="269" t="str">
        <f t="shared" si="203"/>
        <v/>
      </c>
      <c r="X831" s="269" t="str">
        <f t="shared" si="204"/>
        <v/>
      </c>
      <c r="Y831" s="269" t="str">
        <f t="shared" si="205"/>
        <v/>
      </c>
    </row>
    <row r="832" spans="1:25" x14ac:dyDescent="0.45">
      <c r="B832" s="271"/>
      <c r="I832" s="271">
        <f t="shared" ref="I832" si="213">IF(E832="Full paper",1,IF(E832="Extended Abstract",2,3))</f>
        <v>3</v>
      </c>
      <c r="O832" s="269">
        <f t="shared" si="209"/>
        <v>0</v>
      </c>
      <c r="W832" s="269" t="str">
        <f t="shared" si="203"/>
        <v/>
      </c>
      <c r="X832" s="269" t="str">
        <f t="shared" si="204"/>
        <v/>
      </c>
      <c r="Y832" s="269" t="str">
        <f t="shared" si="205"/>
        <v/>
      </c>
    </row>
    <row r="833" spans="1:25" x14ac:dyDescent="0.45">
      <c r="B833" s="271"/>
      <c r="C833" s="269" t="s">
        <v>2180</v>
      </c>
      <c r="I833" s="271"/>
      <c r="W833" s="269" t="str">
        <f t="shared" si="203"/>
        <v/>
      </c>
      <c r="X833" s="269" t="str">
        <f t="shared" si="204"/>
        <v/>
      </c>
      <c r="Y833" s="269" t="str">
        <f t="shared" si="205"/>
        <v/>
      </c>
    </row>
    <row r="834" spans="1:25" x14ac:dyDescent="0.45">
      <c r="B834" s="271"/>
      <c r="C834" s="269" t="s">
        <v>1495</v>
      </c>
      <c r="D834" s="269" t="s">
        <v>1496</v>
      </c>
      <c r="E834" s="269" t="s">
        <v>185</v>
      </c>
      <c r="F834" s="269" t="s">
        <v>1505</v>
      </c>
      <c r="G834" s="269" t="s">
        <v>1827</v>
      </c>
      <c r="H834" s="269" t="s">
        <v>1505</v>
      </c>
      <c r="I834" s="271"/>
      <c r="W834" s="269" t="str">
        <f t="shared" si="203"/>
        <v/>
      </c>
      <c r="X834" s="269" t="str">
        <f t="shared" si="204"/>
        <v/>
      </c>
      <c r="Y834" s="269" t="str">
        <f t="shared" si="205"/>
        <v/>
      </c>
    </row>
    <row r="835" spans="1:25" x14ac:dyDescent="0.45">
      <c r="B835" s="271"/>
      <c r="C835" s="269" t="s">
        <v>800</v>
      </c>
      <c r="D835" s="269" t="s">
        <v>801</v>
      </c>
      <c r="E835" s="269" t="s">
        <v>184</v>
      </c>
      <c r="F835" s="269" t="s">
        <v>825</v>
      </c>
      <c r="G835" s="269" t="s">
        <v>1827</v>
      </c>
      <c r="H835" s="269" t="s">
        <v>825</v>
      </c>
      <c r="I835" s="271"/>
      <c r="W835" s="269" t="str">
        <f t="shared" si="203"/>
        <v/>
      </c>
      <c r="X835" s="269" t="str">
        <f t="shared" si="204"/>
        <v/>
      </c>
      <c r="Y835" s="269" t="str">
        <f t="shared" si="205"/>
        <v/>
      </c>
    </row>
    <row r="836" spans="1:25" x14ac:dyDescent="0.45">
      <c r="B836" s="271"/>
      <c r="C836" s="269" t="s">
        <v>1459</v>
      </c>
      <c r="D836" s="269" t="s">
        <v>1460</v>
      </c>
      <c r="E836" s="269" t="s">
        <v>184</v>
      </c>
      <c r="F836" s="269" t="s">
        <v>1465</v>
      </c>
      <c r="G836" s="269" t="s">
        <v>1827</v>
      </c>
      <c r="H836" s="269" t="s">
        <v>1465</v>
      </c>
      <c r="I836" s="271"/>
      <c r="W836" s="269" t="str">
        <f t="shared" si="203"/>
        <v/>
      </c>
      <c r="X836" s="269" t="str">
        <f t="shared" si="204"/>
        <v/>
      </c>
      <c r="Y836" s="269" t="str">
        <f t="shared" si="205"/>
        <v/>
      </c>
    </row>
    <row r="837" spans="1:25" x14ac:dyDescent="0.45">
      <c r="B837" s="271"/>
      <c r="I837" s="271"/>
      <c r="W837" s="269" t="str">
        <f t="shared" si="203"/>
        <v/>
      </c>
      <c r="X837" s="269" t="str">
        <f t="shared" si="204"/>
        <v/>
      </c>
      <c r="Y837" s="269" t="str">
        <f t="shared" si="205"/>
        <v/>
      </c>
    </row>
    <row r="838" spans="1:25" x14ac:dyDescent="0.45">
      <c r="A838" s="269">
        <f>A820+1</f>
        <v>52</v>
      </c>
      <c r="B838" s="271"/>
      <c r="C838" s="269" t="s">
        <v>52</v>
      </c>
      <c r="I838" s="271"/>
      <c r="J838" s="269" t="s">
        <v>105</v>
      </c>
      <c r="K838" s="269" t="s">
        <v>106</v>
      </c>
      <c r="L838" s="269" t="s">
        <v>83</v>
      </c>
      <c r="M838" s="269" t="s">
        <v>84</v>
      </c>
      <c r="W838" s="269" t="str">
        <f t="shared" si="203"/>
        <v/>
      </c>
      <c r="X838" s="269" t="str">
        <f t="shared" si="204"/>
        <v/>
      </c>
      <c r="Y838" s="269" t="str">
        <f t="shared" si="205"/>
        <v/>
      </c>
    </row>
    <row r="839" spans="1:25" x14ac:dyDescent="0.45">
      <c r="B839" s="271">
        <v>1</v>
      </c>
      <c r="C839" s="269" t="s">
        <v>1509</v>
      </c>
      <c r="D839" s="269" t="s">
        <v>1510</v>
      </c>
      <c r="E839" s="269" t="s">
        <v>185</v>
      </c>
      <c r="F839" s="269" t="s">
        <v>1723</v>
      </c>
      <c r="G839" s="269" t="s">
        <v>2068</v>
      </c>
      <c r="H839" s="269" t="s">
        <v>1723</v>
      </c>
      <c r="I839" s="271">
        <f t="shared" ref="I839:I903" si="214">IF(E839="Full paper",1,IF(E839="Extended Abstract",2,3))</f>
        <v>1</v>
      </c>
      <c r="O839" s="269">
        <f t="shared" si="209"/>
        <v>1</v>
      </c>
      <c r="W839" s="269">
        <f t="shared" si="203"/>
        <v>1</v>
      </c>
      <c r="X839" s="269">
        <f t="shared" si="204"/>
        <v>0</v>
      </c>
      <c r="Y839" s="269">
        <f t="shared" si="205"/>
        <v>0</v>
      </c>
    </row>
    <row r="840" spans="1:25" x14ac:dyDescent="0.45">
      <c r="B840" s="271">
        <f t="shared" ref="B840:B843" si="215">B839+1</f>
        <v>2</v>
      </c>
      <c r="C840" s="269" t="s">
        <v>1511</v>
      </c>
      <c r="D840" s="269" t="s">
        <v>1512</v>
      </c>
      <c r="E840" s="269" t="s">
        <v>185</v>
      </c>
      <c r="F840" s="269" t="s">
        <v>1817</v>
      </c>
      <c r="G840" s="269" t="s">
        <v>1871</v>
      </c>
      <c r="H840" s="269" t="s">
        <v>478</v>
      </c>
      <c r="I840" s="271">
        <f t="shared" ref="I840:I843" si="216">IF(E840="Full paper",1,IF(E840="Extended Abstract",2,3))</f>
        <v>1</v>
      </c>
      <c r="O840" s="269">
        <f t="shared" si="209"/>
        <v>1</v>
      </c>
      <c r="W840" s="269">
        <f t="shared" si="203"/>
        <v>1</v>
      </c>
      <c r="X840" s="269">
        <f t="shared" si="204"/>
        <v>0</v>
      </c>
      <c r="Y840" s="269">
        <f t="shared" si="205"/>
        <v>0</v>
      </c>
    </row>
    <row r="841" spans="1:25" x14ac:dyDescent="0.45">
      <c r="B841" s="271">
        <f t="shared" si="215"/>
        <v>3</v>
      </c>
      <c r="C841" s="269" t="s">
        <v>1513</v>
      </c>
      <c r="D841" s="269" t="s">
        <v>1514</v>
      </c>
      <c r="E841" s="269" t="s">
        <v>185</v>
      </c>
      <c r="F841" s="269" t="s">
        <v>1523</v>
      </c>
      <c r="G841" s="269" t="s">
        <v>2069</v>
      </c>
      <c r="H841" s="269" t="s">
        <v>1523</v>
      </c>
      <c r="I841" s="271">
        <f t="shared" si="216"/>
        <v>1</v>
      </c>
      <c r="O841" s="269">
        <f t="shared" si="209"/>
        <v>1</v>
      </c>
      <c r="W841" s="269">
        <f t="shared" si="203"/>
        <v>1</v>
      </c>
      <c r="X841" s="269">
        <f t="shared" si="204"/>
        <v>0</v>
      </c>
      <c r="Y841" s="269">
        <f t="shared" si="205"/>
        <v>0</v>
      </c>
    </row>
    <row r="842" spans="1:25" x14ac:dyDescent="0.45">
      <c r="B842" s="271">
        <f t="shared" si="215"/>
        <v>4</v>
      </c>
      <c r="C842" s="269">
        <v>0</v>
      </c>
      <c r="D842" s="269">
        <v>0</v>
      </c>
      <c r="E842" s="269">
        <v>0</v>
      </c>
      <c r="F842" s="269">
        <v>0</v>
      </c>
      <c r="G842" s="269">
        <v>0</v>
      </c>
      <c r="H842" s="269">
        <v>0</v>
      </c>
      <c r="I842" s="271">
        <f t="shared" si="216"/>
        <v>3</v>
      </c>
      <c r="O842" s="269">
        <f t="shared" si="209"/>
        <v>0</v>
      </c>
      <c r="W842" s="269" t="str">
        <f t="shared" si="203"/>
        <v/>
      </c>
      <c r="X842" s="269" t="str">
        <f t="shared" si="204"/>
        <v/>
      </c>
      <c r="Y842" s="269" t="str">
        <f t="shared" si="205"/>
        <v/>
      </c>
    </row>
    <row r="843" spans="1:25" x14ac:dyDescent="0.45">
      <c r="B843" s="271">
        <f t="shared" si="215"/>
        <v>5</v>
      </c>
      <c r="C843" s="269">
        <v>0</v>
      </c>
      <c r="D843" s="269">
        <v>0</v>
      </c>
      <c r="E843" s="269">
        <v>0</v>
      </c>
      <c r="F843" s="269">
        <v>0</v>
      </c>
      <c r="G843" s="269">
        <v>0</v>
      </c>
      <c r="H843" s="269">
        <v>0</v>
      </c>
      <c r="I843" s="271">
        <f t="shared" si="216"/>
        <v>3</v>
      </c>
      <c r="O843" s="269">
        <f t="shared" si="209"/>
        <v>0</v>
      </c>
      <c r="W843" s="269" t="str">
        <f t="shared" si="203"/>
        <v/>
      </c>
      <c r="X843" s="269" t="str">
        <f t="shared" si="204"/>
        <v/>
      </c>
      <c r="Y843" s="269" t="str">
        <f t="shared" si="205"/>
        <v/>
      </c>
    </row>
    <row r="844" spans="1:25" x14ac:dyDescent="0.45">
      <c r="B844" s="271"/>
      <c r="I844" s="271">
        <f t="shared" ref="I844" si="217">IF(E844="Full paper",1,IF(E844="Extended Abstract",2,3))</f>
        <v>3</v>
      </c>
      <c r="O844" s="269">
        <f t="shared" si="209"/>
        <v>0</v>
      </c>
      <c r="W844" s="269" t="str">
        <f t="shared" si="203"/>
        <v/>
      </c>
      <c r="X844" s="269" t="str">
        <f t="shared" si="204"/>
        <v/>
      </c>
      <c r="Y844" s="269" t="str">
        <f t="shared" si="205"/>
        <v/>
      </c>
    </row>
    <row r="845" spans="1:25" x14ac:dyDescent="0.45">
      <c r="B845" s="271"/>
      <c r="C845" s="269" t="s">
        <v>2160</v>
      </c>
      <c r="I845" s="271"/>
      <c r="W845" s="269" t="str">
        <f t="shared" si="203"/>
        <v/>
      </c>
      <c r="X845" s="269" t="str">
        <f t="shared" si="204"/>
        <v/>
      </c>
      <c r="Y845" s="269" t="str">
        <f t="shared" si="205"/>
        <v/>
      </c>
    </row>
    <row r="846" spans="1:25" x14ac:dyDescent="0.45">
      <c r="B846" s="271"/>
      <c r="C846" s="269" t="s">
        <v>1515</v>
      </c>
      <c r="D846" s="269" t="s">
        <v>1516</v>
      </c>
      <c r="E846" s="269" t="s">
        <v>185</v>
      </c>
      <c r="F846" s="269" t="s">
        <v>680</v>
      </c>
      <c r="G846" s="269">
        <v>0</v>
      </c>
      <c r="H846" s="269" t="s">
        <v>680</v>
      </c>
      <c r="I846" s="271"/>
      <c r="W846" s="269" t="str">
        <f t="shared" si="203"/>
        <v/>
      </c>
      <c r="X846" s="269" t="str">
        <f t="shared" si="204"/>
        <v/>
      </c>
      <c r="Y846" s="269" t="str">
        <f t="shared" si="205"/>
        <v/>
      </c>
    </row>
    <row r="847" spans="1:25" x14ac:dyDescent="0.45">
      <c r="B847" s="271"/>
      <c r="C847" s="269" t="s">
        <v>1517</v>
      </c>
      <c r="D847" s="269" t="s">
        <v>1518</v>
      </c>
      <c r="E847" s="269" t="s">
        <v>212</v>
      </c>
      <c r="F847" s="269" t="s">
        <v>1524</v>
      </c>
      <c r="G847" s="269" t="s">
        <v>1827</v>
      </c>
      <c r="H847" s="269" t="s">
        <v>1524</v>
      </c>
      <c r="I847" s="271"/>
      <c r="W847" s="269" t="str">
        <f t="shared" si="203"/>
        <v/>
      </c>
      <c r="X847" s="269" t="str">
        <f t="shared" si="204"/>
        <v/>
      </c>
      <c r="Y847" s="269" t="str">
        <f t="shared" si="205"/>
        <v/>
      </c>
    </row>
    <row r="848" spans="1:25" x14ac:dyDescent="0.45">
      <c r="B848" s="271"/>
      <c r="C848" s="269" t="s">
        <v>1521</v>
      </c>
      <c r="D848" s="269" t="s">
        <v>1522</v>
      </c>
      <c r="E848" s="269" t="s">
        <v>184</v>
      </c>
      <c r="F848" s="269" t="s">
        <v>704</v>
      </c>
      <c r="G848" s="269" t="s">
        <v>1827</v>
      </c>
      <c r="H848" s="269" t="s">
        <v>704</v>
      </c>
      <c r="I848" s="271"/>
      <c r="W848" s="269" t="str">
        <f t="shared" si="203"/>
        <v/>
      </c>
      <c r="X848" s="269" t="str">
        <f t="shared" si="204"/>
        <v/>
      </c>
      <c r="Y848" s="269" t="str">
        <f t="shared" si="205"/>
        <v/>
      </c>
    </row>
    <row r="849" spans="1:25" x14ac:dyDescent="0.45">
      <c r="B849" s="271"/>
      <c r="I849" s="271"/>
      <c r="W849" s="269" t="str">
        <f t="shared" ref="W849:W909" si="218">IF(O849="","",IF(O849=1,IF(I849=1,1,0),""))</f>
        <v/>
      </c>
      <c r="X849" s="269" t="str">
        <f t="shared" ref="X849:X909" si="219">IF(O849="","",IF(O849=1,IF(I849=2,1,0),""))</f>
        <v/>
      </c>
      <c r="Y849" s="269" t="str">
        <f t="shared" ref="Y849:Y909" si="220">IF(O849="","",IF(O849=1,IF(I849=3,1,0),""))</f>
        <v/>
      </c>
    </row>
    <row r="850" spans="1:25" x14ac:dyDescent="0.45">
      <c r="A850" s="269">
        <f>A838+1</f>
        <v>53</v>
      </c>
      <c r="B850" s="271"/>
      <c r="C850" s="269" t="s">
        <v>14</v>
      </c>
      <c r="I850" s="271"/>
      <c r="J850" s="269" t="s">
        <v>120</v>
      </c>
      <c r="K850" s="269" t="s">
        <v>121</v>
      </c>
      <c r="L850" s="269" t="s">
        <v>160</v>
      </c>
      <c r="M850" s="269" t="s">
        <v>161</v>
      </c>
      <c r="W850" s="269" t="str">
        <f t="shared" si="218"/>
        <v/>
      </c>
      <c r="X850" s="269" t="str">
        <f t="shared" si="219"/>
        <v/>
      </c>
      <c r="Y850" s="269" t="str">
        <f t="shared" si="220"/>
        <v/>
      </c>
    </row>
    <row r="851" spans="1:25" x14ac:dyDescent="0.45">
      <c r="B851" s="271">
        <v>1</v>
      </c>
      <c r="C851" s="269" t="s">
        <v>1531</v>
      </c>
      <c r="D851" s="269" t="s">
        <v>1532</v>
      </c>
      <c r="E851" s="269" t="s">
        <v>185</v>
      </c>
      <c r="F851" s="269" t="s">
        <v>1559</v>
      </c>
      <c r="G851" s="269" t="s">
        <v>2070</v>
      </c>
      <c r="H851" s="269" t="s">
        <v>1559</v>
      </c>
      <c r="I851" s="271">
        <f t="shared" ref="I851" si="221">IF(E851="Full paper",1,IF(E851="Extended Abstract",2,3))</f>
        <v>1</v>
      </c>
      <c r="O851" s="269">
        <f t="shared" si="209"/>
        <v>1</v>
      </c>
      <c r="W851" s="269">
        <f t="shared" si="218"/>
        <v>1</v>
      </c>
      <c r="X851" s="269">
        <f t="shared" si="219"/>
        <v>0</v>
      </c>
      <c r="Y851" s="269">
        <f t="shared" si="220"/>
        <v>0</v>
      </c>
    </row>
    <row r="852" spans="1:25" x14ac:dyDescent="0.45">
      <c r="B852" s="271">
        <f>B851+1</f>
        <v>2</v>
      </c>
      <c r="C852" s="269" t="s">
        <v>1551</v>
      </c>
      <c r="D852" s="269" t="s">
        <v>1552</v>
      </c>
      <c r="E852" s="269" t="s">
        <v>184</v>
      </c>
      <c r="F852" s="269" t="s">
        <v>1567</v>
      </c>
      <c r="G852" s="269" t="s">
        <v>2071</v>
      </c>
      <c r="H852" s="269" t="s">
        <v>1567</v>
      </c>
      <c r="I852" s="271">
        <f t="shared" ref="I852:I867" si="222">IF(E852="Full paper",1,IF(E852="Extended Abstract",2,3))</f>
        <v>3</v>
      </c>
      <c r="O852" s="269">
        <f t="shared" si="209"/>
        <v>1</v>
      </c>
      <c r="W852" s="269">
        <f t="shared" si="218"/>
        <v>0</v>
      </c>
      <c r="X852" s="269">
        <f t="shared" si="219"/>
        <v>0</v>
      </c>
      <c r="Y852" s="269">
        <f t="shared" si="220"/>
        <v>1</v>
      </c>
    </row>
    <row r="853" spans="1:25" x14ac:dyDescent="0.45">
      <c r="B853" s="271">
        <f>B852+1</f>
        <v>3</v>
      </c>
      <c r="C853" s="269" t="s">
        <v>1549</v>
      </c>
      <c r="D853" s="269" t="s">
        <v>1550</v>
      </c>
      <c r="E853" s="269" t="s">
        <v>184</v>
      </c>
      <c r="F853" s="269" t="s">
        <v>2124</v>
      </c>
      <c r="G853" s="269" t="s">
        <v>2072</v>
      </c>
      <c r="H853" s="269" t="s">
        <v>1567</v>
      </c>
      <c r="I853" s="271">
        <v>3</v>
      </c>
      <c r="O853" s="269">
        <f t="shared" si="209"/>
        <v>1</v>
      </c>
      <c r="W853" s="269">
        <f t="shared" si="218"/>
        <v>0</v>
      </c>
      <c r="X853" s="269">
        <f t="shared" si="219"/>
        <v>0</v>
      </c>
      <c r="Y853" s="269">
        <f t="shared" si="220"/>
        <v>1</v>
      </c>
    </row>
    <row r="854" spans="1:25" x14ac:dyDescent="0.45">
      <c r="B854" s="271">
        <f>B853+1</f>
        <v>4</v>
      </c>
      <c r="C854" s="269" t="s">
        <v>1537</v>
      </c>
      <c r="D854" s="269" t="s">
        <v>1538</v>
      </c>
      <c r="E854" s="269" t="s">
        <v>184</v>
      </c>
      <c r="F854" s="269" t="s">
        <v>1562</v>
      </c>
      <c r="G854" s="269" t="s">
        <v>2073</v>
      </c>
      <c r="H854" s="269" t="s">
        <v>1562</v>
      </c>
      <c r="I854" s="271">
        <f t="shared" si="222"/>
        <v>3</v>
      </c>
      <c r="N854" s="269">
        <v>5</v>
      </c>
      <c r="O854" s="269">
        <f t="shared" si="209"/>
        <v>1</v>
      </c>
      <c r="W854" s="269">
        <f t="shared" si="218"/>
        <v>0</v>
      </c>
      <c r="X854" s="269">
        <f t="shared" si="219"/>
        <v>0</v>
      </c>
      <c r="Y854" s="269">
        <f t="shared" si="220"/>
        <v>1</v>
      </c>
    </row>
    <row r="855" spans="1:25" x14ac:dyDescent="0.45">
      <c r="B855" s="271">
        <f>B854+1</f>
        <v>5</v>
      </c>
      <c r="C855" s="269" t="s">
        <v>1553</v>
      </c>
      <c r="D855" s="269" t="s">
        <v>1554</v>
      </c>
      <c r="E855" s="269" t="s">
        <v>184</v>
      </c>
      <c r="F855" s="269" t="s">
        <v>2125</v>
      </c>
      <c r="G855" s="269" t="s">
        <v>2074</v>
      </c>
      <c r="H855" s="269" t="s">
        <v>1567</v>
      </c>
      <c r="I855" s="271">
        <f t="shared" si="222"/>
        <v>3</v>
      </c>
      <c r="O855" s="269">
        <f t="shared" si="209"/>
        <v>1</v>
      </c>
      <c r="W855" s="269">
        <f t="shared" si="218"/>
        <v>0</v>
      </c>
      <c r="X855" s="269">
        <f t="shared" si="219"/>
        <v>0</v>
      </c>
      <c r="Y855" s="269">
        <f t="shared" si="220"/>
        <v>1</v>
      </c>
    </row>
    <row r="856" spans="1:25" x14ac:dyDescent="0.45">
      <c r="B856" s="271"/>
      <c r="I856" s="271">
        <f t="shared" ref="I856" si="223">IF(E856="Full paper",1,IF(E856="Extended Abstract",2,3))</f>
        <v>3</v>
      </c>
      <c r="O856" s="269">
        <f t="shared" si="209"/>
        <v>0</v>
      </c>
      <c r="W856" s="269" t="str">
        <f t="shared" si="218"/>
        <v/>
      </c>
      <c r="X856" s="269" t="str">
        <f t="shared" si="219"/>
        <v/>
      </c>
      <c r="Y856" s="269" t="str">
        <f t="shared" si="220"/>
        <v/>
      </c>
    </row>
    <row r="857" spans="1:25" x14ac:dyDescent="0.45">
      <c r="B857" s="271">
        <f>B855+1</f>
        <v>6</v>
      </c>
      <c r="C857" s="269" t="s">
        <v>1499</v>
      </c>
      <c r="D857" s="269" t="s">
        <v>1500</v>
      </c>
      <c r="E857" s="269" t="s">
        <v>185</v>
      </c>
      <c r="F857" s="269" t="s">
        <v>1507</v>
      </c>
      <c r="G857" s="269" t="s">
        <v>2065</v>
      </c>
      <c r="H857" s="269" t="s">
        <v>1507</v>
      </c>
      <c r="I857" s="271">
        <f t="shared" si="222"/>
        <v>1</v>
      </c>
      <c r="O857" s="269">
        <f t="shared" si="209"/>
        <v>1</v>
      </c>
      <c r="W857" s="269">
        <f t="shared" si="218"/>
        <v>1</v>
      </c>
      <c r="X857" s="269">
        <f t="shared" si="219"/>
        <v>0</v>
      </c>
      <c r="Y857" s="269">
        <f t="shared" si="220"/>
        <v>0</v>
      </c>
    </row>
    <row r="858" spans="1:25" x14ac:dyDescent="0.45">
      <c r="B858" s="271">
        <f t="shared" ref="B858:B867" si="224">B857+1</f>
        <v>7</v>
      </c>
      <c r="C858" s="269" t="s">
        <v>1501</v>
      </c>
      <c r="D858" s="269" t="s">
        <v>1502</v>
      </c>
      <c r="E858" s="269" t="s">
        <v>184</v>
      </c>
      <c r="F858" s="269" t="s">
        <v>1508</v>
      </c>
      <c r="G858" s="269" t="s">
        <v>2067</v>
      </c>
      <c r="H858" s="269" t="s">
        <v>1508</v>
      </c>
      <c r="I858" s="271">
        <f t="shared" si="222"/>
        <v>3</v>
      </c>
      <c r="O858" s="269">
        <f t="shared" si="209"/>
        <v>1</v>
      </c>
      <c r="P858" s="271"/>
      <c r="W858" s="269">
        <f t="shared" si="218"/>
        <v>0</v>
      </c>
      <c r="X858" s="269">
        <f t="shared" si="219"/>
        <v>0</v>
      </c>
      <c r="Y858" s="269">
        <f t="shared" si="220"/>
        <v>1</v>
      </c>
    </row>
    <row r="859" spans="1:25" x14ac:dyDescent="0.45">
      <c r="B859" s="271">
        <f t="shared" si="224"/>
        <v>8</v>
      </c>
      <c r="C859" s="269" t="s">
        <v>1526</v>
      </c>
      <c r="D859" s="269" t="s">
        <v>1527</v>
      </c>
      <c r="E859" s="269" t="s">
        <v>184</v>
      </c>
      <c r="F859" s="269" t="s">
        <v>1557</v>
      </c>
      <c r="G859" s="269" t="s">
        <v>2076</v>
      </c>
      <c r="H859" s="269" t="s">
        <v>1557</v>
      </c>
      <c r="I859" s="271">
        <f t="shared" si="222"/>
        <v>3</v>
      </c>
      <c r="O859" s="269">
        <f t="shared" si="209"/>
        <v>1</v>
      </c>
      <c r="W859" s="269">
        <f t="shared" si="218"/>
        <v>0</v>
      </c>
      <c r="X859" s="269">
        <f t="shared" si="219"/>
        <v>0</v>
      </c>
      <c r="Y859" s="269">
        <f t="shared" si="220"/>
        <v>1</v>
      </c>
    </row>
    <row r="860" spans="1:25" x14ac:dyDescent="0.45">
      <c r="B860" s="271">
        <f t="shared" si="224"/>
        <v>9</v>
      </c>
      <c r="C860" s="269" t="s">
        <v>1555</v>
      </c>
      <c r="D860" s="269" t="s">
        <v>1556</v>
      </c>
      <c r="E860" s="269" t="s">
        <v>184</v>
      </c>
      <c r="F860" s="269" t="s">
        <v>2126</v>
      </c>
      <c r="G860" s="269" t="s">
        <v>2075</v>
      </c>
      <c r="H860" s="269" t="s">
        <v>1567</v>
      </c>
      <c r="I860" s="271">
        <f t="shared" si="222"/>
        <v>3</v>
      </c>
      <c r="O860" s="269">
        <f t="shared" si="209"/>
        <v>1</v>
      </c>
      <c r="W860" s="269">
        <f t="shared" si="218"/>
        <v>0</v>
      </c>
      <c r="X860" s="269">
        <f t="shared" si="219"/>
        <v>0</v>
      </c>
      <c r="Y860" s="269">
        <f t="shared" si="220"/>
        <v>1</v>
      </c>
    </row>
    <row r="861" spans="1:25" x14ac:dyDescent="0.45">
      <c r="B861" s="271">
        <f t="shared" si="224"/>
        <v>10</v>
      </c>
      <c r="C861" s="269" t="s">
        <v>549</v>
      </c>
      <c r="D861" s="269" t="s">
        <v>550</v>
      </c>
      <c r="E861" s="269" t="s">
        <v>185</v>
      </c>
      <c r="F861" s="269" t="s">
        <v>2094</v>
      </c>
      <c r="G861" s="269" t="s">
        <v>1890</v>
      </c>
      <c r="H861" s="269" t="s">
        <v>561</v>
      </c>
      <c r="I861" s="271">
        <f t="shared" si="222"/>
        <v>1</v>
      </c>
      <c r="O861" s="269">
        <f t="shared" si="209"/>
        <v>1</v>
      </c>
      <c r="W861" s="269">
        <f t="shared" si="218"/>
        <v>1</v>
      </c>
      <c r="X861" s="269">
        <f t="shared" si="219"/>
        <v>0</v>
      </c>
      <c r="Y861" s="269">
        <f t="shared" si="220"/>
        <v>0</v>
      </c>
    </row>
    <row r="862" spans="1:25" x14ac:dyDescent="0.45">
      <c r="B862" s="271"/>
      <c r="I862" s="271">
        <f t="shared" si="222"/>
        <v>3</v>
      </c>
      <c r="O862" s="269">
        <f t="shared" si="209"/>
        <v>0</v>
      </c>
      <c r="W862" s="269" t="str">
        <f t="shared" si="218"/>
        <v/>
      </c>
      <c r="X862" s="269" t="str">
        <f t="shared" si="219"/>
        <v/>
      </c>
      <c r="Y862" s="269" t="str">
        <f t="shared" si="220"/>
        <v/>
      </c>
    </row>
    <row r="863" spans="1:25" x14ac:dyDescent="0.45">
      <c r="B863" s="271">
        <f>B861+1</f>
        <v>11</v>
      </c>
      <c r="C863" s="269">
        <v>0</v>
      </c>
      <c r="D863" s="269">
        <v>0</v>
      </c>
      <c r="E863" s="269">
        <v>0</v>
      </c>
      <c r="F863" s="269">
        <v>0</v>
      </c>
      <c r="G863" s="269">
        <v>0</v>
      </c>
      <c r="H863" s="269">
        <v>0</v>
      </c>
      <c r="I863" s="271">
        <f t="shared" ref="I863" si="225">IF(E863="Full paper",1,IF(E863="Extended Abstract",2,3))</f>
        <v>3</v>
      </c>
      <c r="O863" s="269">
        <f t="shared" si="209"/>
        <v>0</v>
      </c>
      <c r="W863" s="269" t="str">
        <f t="shared" si="218"/>
        <v/>
      </c>
      <c r="X863" s="269" t="str">
        <f t="shared" si="219"/>
        <v/>
      </c>
      <c r="Y863" s="269" t="str">
        <f t="shared" si="220"/>
        <v/>
      </c>
    </row>
    <row r="864" spans="1:25" x14ac:dyDescent="0.45">
      <c r="B864" s="271">
        <f t="shared" si="224"/>
        <v>12</v>
      </c>
      <c r="C864" s="269">
        <v>0</v>
      </c>
      <c r="D864" s="269">
        <v>0</v>
      </c>
      <c r="E864" s="269">
        <v>0</v>
      </c>
      <c r="F864" s="269">
        <v>0</v>
      </c>
      <c r="G864" s="269">
        <v>0</v>
      </c>
      <c r="H864" s="269">
        <v>0</v>
      </c>
      <c r="I864" s="271">
        <f t="shared" si="222"/>
        <v>3</v>
      </c>
      <c r="O864" s="269">
        <f t="shared" si="209"/>
        <v>0</v>
      </c>
      <c r="R864" s="271"/>
      <c r="W864" s="269" t="str">
        <f t="shared" si="218"/>
        <v/>
      </c>
      <c r="X864" s="269" t="str">
        <f t="shared" si="219"/>
        <v/>
      </c>
      <c r="Y864" s="269" t="str">
        <f t="shared" si="220"/>
        <v/>
      </c>
    </row>
    <row r="865" spans="1:25" x14ac:dyDescent="0.45">
      <c r="B865" s="271">
        <f t="shared" si="224"/>
        <v>13</v>
      </c>
      <c r="C865" s="269">
        <v>0</v>
      </c>
      <c r="D865" s="269">
        <v>0</v>
      </c>
      <c r="E865" s="269">
        <v>0</v>
      </c>
      <c r="F865" s="269">
        <v>0</v>
      </c>
      <c r="G865" s="269">
        <v>0</v>
      </c>
      <c r="H865" s="269">
        <v>0</v>
      </c>
      <c r="I865" s="271">
        <f t="shared" si="222"/>
        <v>3</v>
      </c>
      <c r="O865" s="269">
        <f t="shared" si="209"/>
        <v>0</v>
      </c>
      <c r="W865" s="269" t="str">
        <f t="shared" si="218"/>
        <v/>
      </c>
      <c r="X865" s="269" t="str">
        <f t="shared" si="219"/>
        <v/>
      </c>
      <c r="Y865" s="269" t="str">
        <f t="shared" si="220"/>
        <v/>
      </c>
    </row>
    <row r="866" spans="1:25" x14ac:dyDescent="0.45">
      <c r="B866" s="271">
        <f t="shared" si="224"/>
        <v>14</v>
      </c>
      <c r="C866" s="269">
        <v>0</v>
      </c>
      <c r="D866" s="269">
        <v>0</v>
      </c>
      <c r="E866" s="269">
        <v>0</v>
      </c>
      <c r="F866" s="269">
        <v>0</v>
      </c>
      <c r="G866" s="269">
        <v>0</v>
      </c>
      <c r="H866" s="269">
        <v>0</v>
      </c>
      <c r="I866" s="271">
        <f t="shared" si="222"/>
        <v>3</v>
      </c>
      <c r="O866" s="269">
        <f t="shared" si="209"/>
        <v>0</v>
      </c>
      <c r="W866" s="269" t="str">
        <f t="shared" si="218"/>
        <v/>
      </c>
      <c r="X866" s="269" t="str">
        <f t="shared" si="219"/>
        <v/>
      </c>
      <c r="Y866" s="269" t="str">
        <f t="shared" si="220"/>
        <v/>
      </c>
    </row>
    <row r="867" spans="1:25" x14ac:dyDescent="0.45">
      <c r="B867" s="271">
        <f t="shared" si="224"/>
        <v>15</v>
      </c>
      <c r="C867" s="269">
        <v>0</v>
      </c>
      <c r="D867" s="269">
        <v>0</v>
      </c>
      <c r="E867" s="269">
        <v>0</v>
      </c>
      <c r="F867" s="269">
        <v>0</v>
      </c>
      <c r="G867" s="269">
        <v>0</v>
      </c>
      <c r="H867" s="269">
        <v>0</v>
      </c>
      <c r="I867" s="271">
        <f t="shared" si="222"/>
        <v>3</v>
      </c>
      <c r="N867" s="269">
        <v>5</v>
      </c>
      <c r="O867" s="269">
        <f t="shared" ref="O867:O903" si="226">IF(G867="Not Registered",0,IF(G867=0,0,1))</f>
        <v>0</v>
      </c>
      <c r="W867" s="269" t="str">
        <f t="shared" si="218"/>
        <v/>
      </c>
      <c r="X867" s="269" t="str">
        <f t="shared" si="219"/>
        <v/>
      </c>
      <c r="Y867" s="269" t="str">
        <f t="shared" si="220"/>
        <v/>
      </c>
    </row>
    <row r="868" spans="1:25" x14ac:dyDescent="0.45">
      <c r="B868" s="271"/>
      <c r="C868" s="269" t="s">
        <v>2181</v>
      </c>
      <c r="I868" s="271"/>
      <c r="W868" s="269" t="str">
        <f t="shared" si="218"/>
        <v/>
      </c>
      <c r="X868" s="269" t="str">
        <f t="shared" si="219"/>
        <v/>
      </c>
      <c r="Y868" s="269" t="str">
        <f t="shared" si="220"/>
        <v/>
      </c>
    </row>
    <row r="869" spans="1:25" x14ac:dyDescent="0.45">
      <c r="B869" s="271"/>
      <c r="C869" s="269" t="s">
        <v>1528</v>
      </c>
      <c r="D869" s="269" t="s">
        <v>1529</v>
      </c>
      <c r="E869" s="269" t="s">
        <v>185</v>
      </c>
      <c r="F869" s="269" t="s">
        <v>1558</v>
      </c>
      <c r="G869" s="269" t="s">
        <v>1827</v>
      </c>
      <c r="H869" s="269" t="s">
        <v>1558</v>
      </c>
      <c r="I869" s="271"/>
      <c r="W869" s="269" t="str">
        <f t="shared" si="218"/>
        <v/>
      </c>
      <c r="X869" s="269" t="str">
        <f t="shared" si="219"/>
        <v/>
      </c>
      <c r="Y869" s="269" t="str">
        <f t="shared" si="220"/>
        <v/>
      </c>
    </row>
    <row r="870" spans="1:25" x14ac:dyDescent="0.45">
      <c r="B870" s="271"/>
      <c r="C870" s="269" t="s">
        <v>1543</v>
      </c>
      <c r="D870" s="269" t="s">
        <v>1544</v>
      </c>
      <c r="E870" s="269" t="s">
        <v>185</v>
      </c>
      <c r="F870" s="269" t="s">
        <v>1565</v>
      </c>
      <c r="G870" s="269" t="s">
        <v>1827</v>
      </c>
      <c r="H870" s="269" t="s">
        <v>1565</v>
      </c>
      <c r="I870" s="271"/>
      <c r="W870" s="269" t="str">
        <f t="shared" si="218"/>
        <v/>
      </c>
      <c r="X870" s="269" t="str">
        <f t="shared" si="219"/>
        <v/>
      </c>
      <c r="Y870" s="269" t="str">
        <f t="shared" si="220"/>
        <v/>
      </c>
    </row>
    <row r="871" spans="1:25" x14ac:dyDescent="0.45">
      <c r="B871" s="271"/>
      <c r="C871" s="269" t="s">
        <v>1535</v>
      </c>
      <c r="D871" s="269" t="s">
        <v>1536</v>
      </c>
      <c r="E871" s="269" t="s">
        <v>184</v>
      </c>
      <c r="F871" s="269" t="s">
        <v>1561</v>
      </c>
      <c r="G871" s="269" t="s">
        <v>1827</v>
      </c>
      <c r="H871" s="269" t="s">
        <v>1561</v>
      </c>
      <c r="I871" s="271"/>
      <c r="W871" s="269" t="str">
        <f t="shared" si="218"/>
        <v/>
      </c>
      <c r="X871" s="269" t="str">
        <f t="shared" si="219"/>
        <v/>
      </c>
      <c r="Y871" s="269" t="str">
        <f t="shared" si="220"/>
        <v/>
      </c>
    </row>
    <row r="872" spans="1:25" x14ac:dyDescent="0.45">
      <c r="B872" s="271"/>
      <c r="C872" s="269" t="s">
        <v>1539</v>
      </c>
      <c r="D872" s="269" t="s">
        <v>1540</v>
      </c>
      <c r="E872" s="269" t="s">
        <v>184</v>
      </c>
      <c r="F872" s="269" t="s">
        <v>1563</v>
      </c>
      <c r="G872" s="269" t="s">
        <v>1827</v>
      </c>
      <c r="H872" s="269" t="s">
        <v>1563</v>
      </c>
      <c r="I872" s="271"/>
      <c r="W872" s="269" t="str">
        <f t="shared" si="218"/>
        <v/>
      </c>
      <c r="X872" s="269" t="str">
        <f t="shared" si="219"/>
        <v/>
      </c>
      <c r="Y872" s="269" t="str">
        <f t="shared" si="220"/>
        <v/>
      </c>
    </row>
    <row r="873" spans="1:25" x14ac:dyDescent="0.45">
      <c r="B873" s="271"/>
      <c r="C873" s="269" t="s">
        <v>1541</v>
      </c>
      <c r="D873" s="269" t="s">
        <v>1542</v>
      </c>
      <c r="E873" s="269" t="s">
        <v>184</v>
      </c>
      <c r="F873" s="269" t="s">
        <v>1564</v>
      </c>
      <c r="G873" s="269" t="s">
        <v>1827</v>
      </c>
      <c r="H873" s="269" t="s">
        <v>1564</v>
      </c>
      <c r="I873" s="271"/>
      <c r="W873" s="269" t="str">
        <f t="shared" si="218"/>
        <v/>
      </c>
      <c r="X873" s="269" t="str">
        <f t="shared" si="219"/>
        <v/>
      </c>
      <c r="Y873" s="269" t="str">
        <f t="shared" si="220"/>
        <v/>
      </c>
    </row>
    <row r="874" spans="1:25" x14ac:dyDescent="0.45">
      <c r="B874" s="271"/>
      <c r="C874" s="269" t="s">
        <v>1545</v>
      </c>
      <c r="D874" s="269" t="s">
        <v>1546</v>
      </c>
      <c r="E874" s="269" t="s">
        <v>184</v>
      </c>
      <c r="F874" s="269" t="s">
        <v>763</v>
      </c>
      <c r="G874" s="269" t="s">
        <v>1827</v>
      </c>
      <c r="H874" s="269" t="s">
        <v>763</v>
      </c>
      <c r="I874" s="271"/>
      <c r="W874" s="269" t="str">
        <f t="shared" si="218"/>
        <v/>
      </c>
      <c r="X874" s="269" t="str">
        <f t="shared" si="219"/>
        <v/>
      </c>
      <c r="Y874" s="269" t="str">
        <f t="shared" si="220"/>
        <v/>
      </c>
    </row>
    <row r="875" spans="1:25" x14ac:dyDescent="0.45">
      <c r="B875" s="271"/>
      <c r="C875" s="269" t="s">
        <v>1547</v>
      </c>
      <c r="D875" s="269" t="s">
        <v>1548</v>
      </c>
      <c r="E875" s="269" t="s">
        <v>184</v>
      </c>
      <c r="F875" s="269" t="s">
        <v>1566</v>
      </c>
      <c r="G875" s="269" t="s">
        <v>1827</v>
      </c>
      <c r="H875" s="269" t="s">
        <v>1566</v>
      </c>
      <c r="I875" s="271"/>
      <c r="W875" s="269" t="str">
        <f t="shared" si="218"/>
        <v/>
      </c>
      <c r="X875" s="269" t="str">
        <f t="shared" si="219"/>
        <v/>
      </c>
      <c r="Y875" s="269" t="str">
        <f t="shared" si="220"/>
        <v/>
      </c>
    </row>
    <row r="876" spans="1:25" x14ac:dyDescent="0.45">
      <c r="B876" s="271"/>
      <c r="C876" s="269" t="s">
        <v>1533</v>
      </c>
      <c r="D876" s="269" t="s">
        <v>1534</v>
      </c>
      <c r="E876" s="269" t="s">
        <v>184</v>
      </c>
      <c r="F876" s="269" t="s">
        <v>1560</v>
      </c>
      <c r="G876" s="269" t="s">
        <v>1827</v>
      </c>
      <c r="H876" s="269" t="s">
        <v>1560</v>
      </c>
      <c r="I876" s="271"/>
      <c r="W876" s="269" t="str">
        <f t="shared" si="218"/>
        <v/>
      </c>
      <c r="X876" s="269" t="str">
        <f t="shared" si="219"/>
        <v/>
      </c>
      <c r="Y876" s="269" t="str">
        <f t="shared" si="220"/>
        <v/>
      </c>
    </row>
    <row r="877" spans="1:25" x14ac:dyDescent="0.45">
      <c r="B877" s="271"/>
      <c r="I877" s="271"/>
      <c r="W877" s="269" t="str">
        <f t="shared" si="218"/>
        <v/>
      </c>
      <c r="X877" s="269" t="str">
        <f t="shared" si="219"/>
        <v/>
      </c>
      <c r="Y877" s="269" t="str">
        <f t="shared" si="220"/>
        <v/>
      </c>
    </row>
    <row r="878" spans="1:25" x14ac:dyDescent="0.45">
      <c r="A878" s="269">
        <f>A850+1</f>
        <v>54</v>
      </c>
      <c r="B878" s="271"/>
      <c r="C878" s="269" t="s">
        <v>53</v>
      </c>
      <c r="I878" s="271"/>
      <c r="J878" s="269" t="s">
        <v>162</v>
      </c>
      <c r="K878" s="269" t="s">
        <v>163</v>
      </c>
      <c r="L878" s="269" t="s">
        <v>164</v>
      </c>
      <c r="M878" s="269" t="s">
        <v>165</v>
      </c>
      <c r="W878" s="269" t="str">
        <f t="shared" si="218"/>
        <v/>
      </c>
      <c r="X878" s="269" t="str">
        <f t="shared" si="219"/>
        <v/>
      </c>
      <c r="Y878" s="269" t="str">
        <f t="shared" si="220"/>
        <v/>
      </c>
    </row>
    <row r="879" spans="1:25" x14ac:dyDescent="0.45">
      <c r="B879" s="271">
        <v>1</v>
      </c>
      <c r="C879" s="269" t="s">
        <v>1570</v>
      </c>
      <c r="D879" s="269" t="s">
        <v>1571</v>
      </c>
      <c r="E879" s="269" t="s">
        <v>185</v>
      </c>
      <c r="F879" s="269" t="s">
        <v>987</v>
      </c>
      <c r="G879" s="269" t="s">
        <v>2077</v>
      </c>
      <c r="H879" s="269" t="s">
        <v>987</v>
      </c>
      <c r="I879" s="271">
        <f t="shared" ref="I879" si="227">IF(E879="Full paper",1,IF(E879="Extended Abstract",2,3))</f>
        <v>1</v>
      </c>
      <c r="O879" s="269">
        <f t="shared" si="226"/>
        <v>1</v>
      </c>
      <c r="W879" s="269">
        <f t="shared" si="218"/>
        <v>1</v>
      </c>
      <c r="X879" s="269">
        <f t="shared" si="219"/>
        <v>0</v>
      </c>
      <c r="Y879" s="269">
        <f t="shared" si="220"/>
        <v>0</v>
      </c>
    </row>
    <row r="880" spans="1:25" x14ac:dyDescent="0.45">
      <c r="B880" s="271">
        <f t="shared" ref="B880:B889" si="228">B879+1</f>
        <v>2</v>
      </c>
      <c r="C880" s="269" t="s">
        <v>1572</v>
      </c>
      <c r="D880" s="269" t="s">
        <v>1573</v>
      </c>
      <c r="E880" s="269" t="s">
        <v>185</v>
      </c>
      <c r="F880" s="269" t="s">
        <v>1589</v>
      </c>
      <c r="G880" s="269" t="s">
        <v>2078</v>
      </c>
      <c r="H880" s="269" t="s">
        <v>1589</v>
      </c>
      <c r="I880" s="271">
        <f t="shared" ref="I880:I890" si="229">IF(E880="Full paper",1,IF(E880="Extended Abstract",2,3))</f>
        <v>1</v>
      </c>
      <c r="O880" s="269">
        <f t="shared" si="226"/>
        <v>1</v>
      </c>
      <c r="W880" s="269">
        <f t="shared" si="218"/>
        <v>1</v>
      </c>
      <c r="X880" s="269">
        <f t="shared" si="219"/>
        <v>0</v>
      </c>
      <c r="Y880" s="269">
        <f t="shared" si="220"/>
        <v>0</v>
      </c>
    </row>
    <row r="881" spans="2:25" x14ac:dyDescent="0.45">
      <c r="B881" s="271">
        <f t="shared" si="228"/>
        <v>3</v>
      </c>
      <c r="C881" s="269" t="s">
        <v>1578</v>
      </c>
      <c r="D881" s="269" t="s">
        <v>1579</v>
      </c>
      <c r="E881" s="269" t="s">
        <v>185</v>
      </c>
      <c r="F881" s="269" t="s">
        <v>1592</v>
      </c>
      <c r="G881" s="269" t="s">
        <v>2079</v>
      </c>
      <c r="H881" s="269" t="s">
        <v>1592</v>
      </c>
      <c r="I881" s="271">
        <f t="shared" si="229"/>
        <v>1</v>
      </c>
      <c r="O881" s="269">
        <f t="shared" si="226"/>
        <v>1</v>
      </c>
      <c r="W881" s="269">
        <f t="shared" si="218"/>
        <v>1</v>
      </c>
      <c r="X881" s="269">
        <f t="shared" si="219"/>
        <v>0</v>
      </c>
      <c r="Y881" s="269">
        <f t="shared" si="220"/>
        <v>0</v>
      </c>
    </row>
    <row r="882" spans="2:25" x14ac:dyDescent="0.45">
      <c r="B882" s="271">
        <f t="shared" si="228"/>
        <v>4</v>
      </c>
      <c r="C882" s="269" t="s">
        <v>1576</v>
      </c>
      <c r="D882" s="269" t="s">
        <v>1577</v>
      </c>
      <c r="E882" s="269" t="s">
        <v>212</v>
      </c>
      <c r="F882" s="269" t="s">
        <v>1591</v>
      </c>
      <c r="G882" s="269" t="s">
        <v>2080</v>
      </c>
      <c r="H882" s="269" t="s">
        <v>1591</v>
      </c>
      <c r="I882" s="271">
        <f t="shared" si="229"/>
        <v>2</v>
      </c>
      <c r="O882" s="269">
        <f t="shared" si="226"/>
        <v>1</v>
      </c>
      <c r="W882" s="269">
        <f t="shared" si="218"/>
        <v>0</v>
      </c>
      <c r="X882" s="269">
        <f t="shared" si="219"/>
        <v>1</v>
      </c>
      <c r="Y882" s="269">
        <f t="shared" si="220"/>
        <v>0</v>
      </c>
    </row>
    <row r="883" spans="2:25" x14ac:dyDescent="0.45">
      <c r="B883" s="271">
        <f t="shared" si="228"/>
        <v>5</v>
      </c>
      <c r="C883" s="269" t="s">
        <v>1584</v>
      </c>
      <c r="D883" s="269" t="s">
        <v>1585</v>
      </c>
      <c r="E883" s="269" t="s">
        <v>184</v>
      </c>
      <c r="F883" s="269" t="s">
        <v>241</v>
      </c>
      <c r="G883" s="269" t="s">
        <v>241</v>
      </c>
      <c r="H883" s="269" t="s">
        <v>1594</v>
      </c>
      <c r="I883" s="271">
        <f t="shared" si="229"/>
        <v>3</v>
      </c>
      <c r="O883" s="269">
        <f t="shared" si="226"/>
        <v>1</v>
      </c>
      <c r="W883" s="269">
        <f t="shared" si="218"/>
        <v>0</v>
      </c>
      <c r="X883" s="269">
        <f t="shared" si="219"/>
        <v>0</v>
      </c>
      <c r="Y883" s="269">
        <f t="shared" si="220"/>
        <v>1</v>
      </c>
    </row>
    <row r="884" spans="2:25" x14ac:dyDescent="0.45">
      <c r="B884" s="271"/>
      <c r="I884" s="271">
        <f t="shared" si="229"/>
        <v>3</v>
      </c>
      <c r="O884" s="269">
        <f t="shared" si="226"/>
        <v>0</v>
      </c>
      <c r="W884" s="269" t="str">
        <f t="shared" si="218"/>
        <v/>
      </c>
      <c r="X884" s="269" t="str">
        <f t="shared" si="219"/>
        <v/>
      </c>
      <c r="Y884" s="269" t="str">
        <f t="shared" si="220"/>
        <v/>
      </c>
    </row>
    <row r="885" spans="2:25" x14ac:dyDescent="0.45">
      <c r="B885" s="271">
        <f>B883+1</f>
        <v>6</v>
      </c>
      <c r="C885" s="269">
        <v>0</v>
      </c>
      <c r="D885" s="269">
        <v>0</v>
      </c>
      <c r="E885" s="269">
        <v>0</v>
      </c>
      <c r="F885" s="269">
        <v>0</v>
      </c>
      <c r="G885" s="269">
        <v>0</v>
      </c>
      <c r="H885" s="269">
        <v>0</v>
      </c>
      <c r="I885" s="271">
        <f t="shared" si="229"/>
        <v>3</v>
      </c>
      <c r="O885" s="269">
        <f t="shared" si="226"/>
        <v>0</v>
      </c>
      <c r="W885" s="269" t="str">
        <f t="shared" si="218"/>
        <v/>
      </c>
      <c r="X885" s="269" t="str">
        <f t="shared" si="219"/>
        <v/>
      </c>
      <c r="Y885" s="269" t="str">
        <f t="shared" si="220"/>
        <v/>
      </c>
    </row>
    <row r="886" spans="2:25" x14ac:dyDescent="0.45">
      <c r="B886" s="271">
        <f t="shared" si="228"/>
        <v>7</v>
      </c>
      <c r="C886" s="269">
        <v>0</v>
      </c>
      <c r="D886" s="269">
        <v>0</v>
      </c>
      <c r="E886" s="269">
        <v>0</v>
      </c>
      <c r="F886" s="269">
        <v>0</v>
      </c>
      <c r="G886" s="269">
        <v>0</v>
      </c>
      <c r="H886" s="269">
        <v>0</v>
      </c>
      <c r="I886" s="271">
        <f t="shared" si="229"/>
        <v>3</v>
      </c>
      <c r="O886" s="269">
        <f t="shared" si="226"/>
        <v>0</v>
      </c>
      <c r="W886" s="269" t="str">
        <f t="shared" si="218"/>
        <v/>
      </c>
      <c r="X886" s="269" t="str">
        <f t="shared" si="219"/>
        <v/>
      </c>
      <c r="Y886" s="269" t="str">
        <f t="shared" si="220"/>
        <v/>
      </c>
    </row>
    <row r="887" spans="2:25" x14ac:dyDescent="0.45">
      <c r="B887" s="271">
        <f t="shared" si="228"/>
        <v>8</v>
      </c>
      <c r="C887" s="269">
        <v>0</v>
      </c>
      <c r="D887" s="269">
        <v>0</v>
      </c>
      <c r="E887" s="269">
        <v>0</v>
      </c>
      <c r="F887" s="269">
        <v>0</v>
      </c>
      <c r="G887" s="269">
        <v>0</v>
      </c>
      <c r="H887" s="269">
        <v>0</v>
      </c>
      <c r="I887" s="271">
        <f t="shared" si="229"/>
        <v>3</v>
      </c>
      <c r="O887" s="269">
        <f t="shared" si="226"/>
        <v>0</v>
      </c>
      <c r="W887" s="269" t="str">
        <f t="shared" si="218"/>
        <v/>
      </c>
      <c r="X887" s="269" t="str">
        <f t="shared" si="219"/>
        <v/>
      </c>
      <c r="Y887" s="269" t="str">
        <f t="shared" si="220"/>
        <v/>
      </c>
    </row>
    <row r="888" spans="2:25" x14ac:dyDescent="0.45">
      <c r="B888" s="271">
        <f t="shared" si="228"/>
        <v>9</v>
      </c>
      <c r="C888" s="269">
        <v>0</v>
      </c>
      <c r="D888" s="269">
        <v>0</v>
      </c>
      <c r="E888" s="269">
        <v>0</v>
      </c>
      <c r="F888" s="269">
        <v>0</v>
      </c>
      <c r="G888" s="269">
        <v>0</v>
      </c>
      <c r="H888" s="269">
        <v>0</v>
      </c>
      <c r="I888" s="271">
        <f t="shared" si="229"/>
        <v>3</v>
      </c>
      <c r="O888" s="269">
        <f t="shared" si="226"/>
        <v>0</v>
      </c>
      <c r="W888" s="269" t="str">
        <f t="shared" si="218"/>
        <v/>
      </c>
      <c r="X888" s="269" t="str">
        <f t="shared" si="219"/>
        <v/>
      </c>
      <c r="Y888" s="269" t="str">
        <f t="shared" si="220"/>
        <v/>
      </c>
    </row>
    <row r="889" spans="2:25" x14ac:dyDescent="0.45">
      <c r="B889" s="271">
        <f t="shared" si="228"/>
        <v>10</v>
      </c>
      <c r="C889" s="269">
        <v>0</v>
      </c>
      <c r="D889" s="269">
        <v>0</v>
      </c>
      <c r="E889" s="269">
        <v>0</v>
      </c>
      <c r="F889" s="269">
        <v>0</v>
      </c>
      <c r="G889" s="269">
        <v>0</v>
      </c>
      <c r="H889" s="269">
        <v>0</v>
      </c>
      <c r="I889" s="271">
        <f t="shared" si="229"/>
        <v>3</v>
      </c>
      <c r="O889" s="269">
        <f t="shared" si="226"/>
        <v>0</v>
      </c>
      <c r="W889" s="269" t="str">
        <f t="shared" si="218"/>
        <v/>
      </c>
      <c r="X889" s="269" t="str">
        <f t="shared" si="219"/>
        <v/>
      </c>
      <c r="Y889" s="269" t="str">
        <f t="shared" si="220"/>
        <v/>
      </c>
    </row>
    <row r="890" spans="2:25" x14ac:dyDescent="0.45">
      <c r="B890" s="271"/>
      <c r="I890" s="271">
        <f t="shared" si="229"/>
        <v>3</v>
      </c>
      <c r="O890" s="269">
        <f t="shared" si="226"/>
        <v>0</v>
      </c>
      <c r="W890" s="269" t="str">
        <f t="shared" si="218"/>
        <v/>
      </c>
      <c r="X890" s="269" t="str">
        <f t="shared" si="219"/>
        <v/>
      </c>
      <c r="Y890" s="269" t="str">
        <f t="shared" si="220"/>
        <v/>
      </c>
    </row>
    <row r="891" spans="2:25" x14ac:dyDescent="0.45">
      <c r="B891" s="271"/>
      <c r="C891" s="269" t="s">
        <v>2182</v>
      </c>
      <c r="I891" s="271"/>
      <c r="W891" s="269" t="str">
        <f t="shared" si="218"/>
        <v/>
      </c>
      <c r="X891" s="269" t="str">
        <f t="shared" si="219"/>
        <v/>
      </c>
      <c r="Y891" s="269" t="str">
        <f t="shared" si="220"/>
        <v/>
      </c>
    </row>
    <row r="892" spans="2:25" x14ac:dyDescent="0.45">
      <c r="B892" s="271"/>
      <c r="C892" s="269" t="s">
        <v>1574</v>
      </c>
      <c r="D892" s="269" t="s">
        <v>1575</v>
      </c>
      <c r="E892" s="269" t="s">
        <v>184</v>
      </c>
      <c r="F892" s="269" t="s">
        <v>1590</v>
      </c>
      <c r="G892" s="269" t="s">
        <v>1827</v>
      </c>
      <c r="H892" s="269" t="s">
        <v>1590</v>
      </c>
      <c r="I892" s="271"/>
      <c r="W892" s="269" t="str">
        <f t="shared" si="218"/>
        <v/>
      </c>
      <c r="X892" s="269" t="str">
        <f t="shared" si="219"/>
        <v/>
      </c>
      <c r="Y892" s="269" t="str">
        <f t="shared" si="220"/>
        <v/>
      </c>
    </row>
    <row r="893" spans="2:25" x14ac:dyDescent="0.45">
      <c r="B893" s="271"/>
      <c r="C893" s="269" t="s">
        <v>1580</v>
      </c>
      <c r="D893" s="269" t="s">
        <v>1581</v>
      </c>
      <c r="E893" s="269" t="s">
        <v>184</v>
      </c>
      <c r="F893" s="269" t="s">
        <v>540</v>
      </c>
      <c r="G893" s="269" t="s">
        <v>1827</v>
      </c>
      <c r="H893" s="269" t="s">
        <v>540</v>
      </c>
      <c r="I893" s="271"/>
      <c r="W893" s="269" t="str">
        <f t="shared" si="218"/>
        <v/>
      </c>
      <c r="X893" s="269" t="str">
        <f t="shared" si="219"/>
        <v/>
      </c>
      <c r="Y893" s="269" t="str">
        <f t="shared" si="220"/>
        <v/>
      </c>
    </row>
    <row r="894" spans="2:25" x14ac:dyDescent="0.45">
      <c r="B894" s="271"/>
      <c r="C894" s="269" t="s">
        <v>1586</v>
      </c>
      <c r="D894" s="269" t="s">
        <v>1587</v>
      </c>
      <c r="E894" s="269" t="s">
        <v>184</v>
      </c>
      <c r="F894" s="269" t="s">
        <v>1595</v>
      </c>
      <c r="G894" s="269">
        <v>0</v>
      </c>
      <c r="H894" s="269" t="s">
        <v>1595</v>
      </c>
      <c r="I894" s="271"/>
      <c r="W894" s="269" t="str">
        <f t="shared" si="218"/>
        <v/>
      </c>
      <c r="X894" s="269" t="str">
        <f t="shared" si="219"/>
        <v/>
      </c>
      <c r="Y894" s="269" t="str">
        <f t="shared" si="220"/>
        <v/>
      </c>
    </row>
    <row r="895" spans="2:25" x14ac:dyDescent="0.45">
      <c r="B895" s="271"/>
      <c r="C895" s="269" t="s">
        <v>1568</v>
      </c>
      <c r="D895" s="269" t="s">
        <v>1569</v>
      </c>
      <c r="E895" s="269" t="s">
        <v>184</v>
      </c>
      <c r="F895" s="269" t="s">
        <v>1588</v>
      </c>
      <c r="G895" s="269" t="s">
        <v>1827</v>
      </c>
      <c r="H895" s="269" t="s">
        <v>1588</v>
      </c>
      <c r="I895" s="271"/>
      <c r="W895" s="269" t="str">
        <f t="shared" si="218"/>
        <v/>
      </c>
      <c r="X895" s="269" t="str">
        <f t="shared" si="219"/>
        <v/>
      </c>
      <c r="Y895" s="269" t="str">
        <f t="shared" si="220"/>
        <v/>
      </c>
    </row>
    <row r="896" spans="2:25" x14ac:dyDescent="0.45">
      <c r="B896" s="271"/>
      <c r="C896" s="269" t="s">
        <v>1519</v>
      </c>
      <c r="D896" s="269" t="s">
        <v>1520</v>
      </c>
      <c r="E896" s="269" t="s">
        <v>184</v>
      </c>
      <c r="F896" s="269" t="s">
        <v>1525</v>
      </c>
      <c r="G896" s="269" t="s">
        <v>1827</v>
      </c>
      <c r="H896" s="269" t="s">
        <v>1525</v>
      </c>
      <c r="I896" s="271"/>
      <c r="W896" s="269" t="str">
        <f t="shared" si="218"/>
        <v/>
      </c>
      <c r="X896" s="269" t="str">
        <f t="shared" si="219"/>
        <v/>
      </c>
      <c r="Y896" s="269" t="str">
        <f t="shared" si="220"/>
        <v/>
      </c>
    </row>
    <row r="897" spans="1:25" x14ac:dyDescent="0.45">
      <c r="B897" s="271"/>
      <c r="C897" s="269" t="s">
        <v>921</v>
      </c>
      <c r="D897" s="269" t="s">
        <v>922</v>
      </c>
      <c r="E897" s="269" t="s">
        <v>184</v>
      </c>
      <c r="F897" s="269" t="s">
        <v>937</v>
      </c>
      <c r="G897" s="269" t="s">
        <v>1827</v>
      </c>
      <c r="H897" s="269" t="s">
        <v>937</v>
      </c>
      <c r="I897" s="271"/>
      <c r="W897" s="269" t="str">
        <f t="shared" si="218"/>
        <v/>
      </c>
      <c r="X897" s="269" t="str">
        <f t="shared" si="219"/>
        <v/>
      </c>
      <c r="Y897" s="269" t="str">
        <f t="shared" si="220"/>
        <v/>
      </c>
    </row>
    <row r="898" spans="1:25" x14ac:dyDescent="0.45">
      <c r="B898" s="271"/>
      <c r="I898" s="271"/>
      <c r="W898" s="269" t="str">
        <f t="shared" si="218"/>
        <v/>
      </c>
      <c r="X898" s="269" t="str">
        <f t="shared" si="219"/>
        <v/>
      </c>
      <c r="Y898" s="269" t="str">
        <f t="shared" si="220"/>
        <v/>
      </c>
    </row>
    <row r="899" spans="1:25" x14ac:dyDescent="0.45">
      <c r="A899" s="269">
        <f>A878+1</f>
        <v>55</v>
      </c>
      <c r="B899" s="271"/>
      <c r="C899" s="269" t="s">
        <v>166</v>
      </c>
      <c r="I899" s="271"/>
      <c r="J899" s="269" t="s">
        <v>157</v>
      </c>
      <c r="K899" s="269" t="s">
        <v>167</v>
      </c>
      <c r="L899" s="269" t="s">
        <v>152</v>
      </c>
      <c r="M899" s="269" t="s">
        <v>153</v>
      </c>
      <c r="W899" s="269" t="str">
        <f t="shared" si="218"/>
        <v/>
      </c>
      <c r="X899" s="269" t="str">
        <f t="shared" si="219"/>
        <v/>
      </c>
      <c r="Y899" s="269" t="str">
        <f t="shared" si="220"/>
        <v/>
      </c>
    </row>
    <row r="900" spans="1:25" x14ac:dyDescent="0.45">
      <c r="A900" s="269" t="s">
        <v>2149</v>
      </c>
      <c r="B900" s="271">
        <v>1</v>
      </c>
      <c r="C900" s="269">
        <v>0</v>
      </c>
      <c r="D900" s="269">
        <v>0</v>
      </c>
      <c r="E900" s="269">
        <v>0</v>
      </c>
      <c r="F900" s="269">
        <v>0</v>
      </c>
      <c r="G900" s="269">
        <v>0</v>
      </c>
      <c r="H900" s="269">
        <v>0</v>
      </c>
      <c r="I900" s="271">
        <f t="shared" si="214"/>
        <v>3</v>
      </c>
      <c r="O900" s="269">
        <f t="shared" si="226"/>
        <v>0</v>
      </c>
      <c r="W900" s="269" t="str">
        <f t="shared" si="218"/>
        <v/>
      </c>
      <c r="X900" s="269" t="str">
        <f t="shared" si="219"/>
        <v/>
      </c>
      <c r="Y900" s="269" t="str">
        <f t="shared" si="220"/>
        <v/>
      </c>
    </row>
    <row r="901" spans="1:25" x14ac:dyDescent="0.45">
      <c r="A901" s="269" t="s">
        <v>2149</v>
      </c>
      <c r="B901" s="271">
        <f t="shared" ref="B901:B903" si="230">B900+1</f>
        <v>2</v>
      </c>
      <c r="C901" s="269" t="s">
        <v>1596</v>
      </c>
      <c r="D901" s="269" t="s">
        <v>1597</v>
      </c>
      <c r="E901" s="269" t="s">
        <v>212</v>
      </c>
      <c r="F901" s="269" t="s">
        <v>307</v>
      </c>
      <c r="G901" s="269" t="s">
        <v>2082</v>
      </c>
      <c r="H901" s="269" t="s">
        <v>307</v>
      </c>
      <c r="I901" s="271">
        <f t="shared" si="214"/>
        <v>2</v>
      </c>
      <c r="O901" s="269">
        <f t="shared" si="226"/>
        <v>1</v>
      </c>
      <c r="W901" s="269">
        <f t="shared" si="218"/>
        <v>0</v>
      </c>
      <c r="X901" s="269">
        <f t="shared" si="219"/>
        <v>1</v>
      </c>
      <c r="Y901" s="269">
        <f t="shared" si="220"/>
        <v>0</v>
      </c>
    </row>
    <row r="902" spans="1:25" x14ac:dyDescent="0.45">
      <c r="A902" s="269" t="s">
        <v>2149</v>
      </c>
      <c r="B902" s="271">
        <f t="shared" si="230"/>
        <v>3</v>
      </c>
      <c r="C902" s="269" t="s">
        <v>1598</v>
      </c>
      <c r="D902" s="269" t="s">
        <v>1599</v>
      </c>
      <c r="E902" s="269" t="s">
        <v>212</v>
      </c>
      <c r="F902" s="269" t="s">
        <v>1600</v>
      </c>
      <c r="G902" s="269" t="s">
        <v>2083</v>
      </c>
      <c r="H902" s="269" t="s">
        <v>1600</v>
      </c>
      <c r="I902" s="271">
        <f t="shared" si="214"/>
        <v>2</v>
      </c>
      <c r="O902" s="269">
        <f t="shared" si="226"/>
        <v>1</v>
      </c>
      <c r="W902" s="269">
        <f t="shared" si="218"/>
        <v>0</v>
      </c>
      <c r="X902" s="269">
        <f t="shared" si="219"/>
        <v>1</v>
      </c>
      <c r="Y902" s="269">
        <f t="shared" si="220"/>
        <v>0</v>
      </c>
    </row>
    <row r="903" spans="1:25" x14ac:dyDescent="0.45">
      <c r="A903" s="269" t="s">
        <v>2149</v>
      </c>
      <c r="B903" s="271">
        <f t="shared" si="230"/>
        <v>4</v>
      </c>
      <c r="C903" s="269" t="s">
        <v>315</v>
      </c>
      <c r="D903" s="269" t="s">
        <v>316</v>
      </c>
      <c r="E903" s="269" t="s">
        <v>185</v>
      </c>
      <c r="F903" s="269" t="s">
        <v>329</v>
      </c>
      <c r="G903" s="269" t="s">
        <v>1838</v>
      </c>
      <c r="H903" s="269" t="s">
        <v>329</v>
      </c>
      <c r="I903" s="271">
        <f t="shared" si="214"/>
        <v>1</v>
      </c>
      <c r="O903" s="269">
        <f t="shared" si="226"/>
        <v>1</v>
      </c>
      <c r="W903" s="269">
        <f t="shared" si="218"/>
        <v>1</v>
      </c>
      <c r="X903" s="269">
        <f t="shared" si="219"/>
        <v>0</v>
      </c>
      <c r="Y903" s="269">
        <f t="shared" si="220"/>
        <v>0</v>
      </c>
    </row>
    <row r="904" spans="1:25" x14ac:dyDescent="0.45">
      <c r="B904" s="271"/>
      <c r="I904" s="271"/>
      <c r="W904" s="269" t="str">
        <f t="shared" si="218"/>
        <v/>
      </c>
      <c r="X904" s="269" t="str">
        <f t="shared" si="219"/>
        <v/>
      </c>
      <c r="Y904" s="269" t="str">
        <f t="shared" si="220"/>
        <v/>
      </c>
    </row>
    <row r="905" spans="1:25" x14ac:dyDescent="0.45">
      <c r="B905" s="271"/>
      <c r="I905" s="271"/>
      <c r="W905" s="269" t="str">
        <f t="shared" si="218"/>
        <v/>
      </c>
      <c r="X905" s="269" t="str">
        <f t="shared" si="219"/>
        <v/>
      </c>
      <c r="Y905" s="269" t="str">
        <f t="shared" si="220"/>
        <v/>
      </c>
    </row>
    <row r="906" spans="1:25" x14ac:dyDescent="0.45">
      <c r="B906" s="271"/>
      <c r="I906" s="271"/>
      <c r="W906" s="269" t="str">
        <f t="shared" si="218"/>
        <v/>
      </c>
      <c r="X906" s="269" t="str">
        <f t="shared" si="219"/>
        <v/>
      </c>
      <c r="Y906" s="269" t="str">
        <f t="shared" si="220"/>
        <v/>
      </c>
    </row>
    <row r="907" spans="1:25" x14ac:dyDescent="0.45">
      <c r="B907" s="271"/>
      <c r="I907" s="271"/>
      <c r="W907" s="269" t="str">
        <f t="shared" si="218"/>
        <v/>
      </c>
      <c r="X907" s="269" t="str">
        <f t="shared" si="219"/>
        <v/>
      </c>
      <c r="Y907" s="269" t="str">
        <f t="shared" si="220"/>
        <v/>
      </c>
    </row>
    <row r="908" spans="1:25" x14ac:dyDescent="0.45">
      <c r="B908" s="271"/>
      <c r="I908" s="271"/>
      <c r="W908" s="269" t="str">
        <f t="shared" si="218"/>
        <v/>
      </c>
      <c r="X908" s="269" t="str">
        <f t="shared" si="219"/>
        <v/>
      </c>
      <c r="Y908" s="269" t="str">
        <f t="shared" si="220"/>
        <v/>
      </c>
    </row>
    <row r="909" spans="1:25" x14ac:dyDescent="0.45">
      <c r="B909" s="271"/>
      <c r="I909" s="271"/>
      <c r="W909" s="269" t="str">
        <f t="shared" si="218"/>
        <v/>
      </c>
      <c r="X909" s="269" t="str">
        <f t="shared" si="219"/>
        <v/>
      </c>
      <c r="Y909" s="269" t="str">
        <f t="shared" si="220"/>
        <v/>
      </c>
    </row>
    <row r="910" spans="1:25" x14ac:dyDescent="0.45">
      <c r="B910" s="271"/>
      <c r="I910" s="271"/>
    </row>
    <row r="911" spans="1:25" x14ac:dyDescent="0.45">
      <c r="B911" s="271"/>
      <c r="I911" s="271"/>
    </row>
    <row r="912" spans="1:25" x14ac:dyDescent="0.45">
      <c r="I912" s="271"/>
    </row>
    <row r="913" spans="9:9" x14ac:dyDescent="0.45">
      <c r="I913" s="271"/>
    </row>
    <row r="914" spans="9:9" x14ac:dyDescent="0.45">
      <c r="I914" s="271"/>
    </row>
    <row r="915" spans="9:9" x14ac:dyDescent="0.45">
      <c r="I915" s="271"/>
    </row>
    <row r="916" spans="9:9" x14ac:dyDescent="0.45">
      <c r="I916" s="271"/>
    </row>
    <row r="917" spans="9:9" x14ac:dyDescent="0.45">
      <c r="I917" s="271"/>
    </row>
  </sheetData>
  <sheetProtection algorithmName="SHA-512" hashValue="FWtBZwg09XGdNUnR0a2IsBLZgbVS+YuHAV4lInnddTEZ8UnKpFFDRF+/hTP9sX8ie9/Iu6CNN5rJ/W3vvHyDeQ==" saltValue="4BhCDJj5Y5dkJju3t7LKYg==" spinCount="100000" sheet="1" objects="1" scenarios="1"/>
  <sortState ref="C719:I727">
    <sortCondition ref="I719:I727"/>
  </sortState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zoomScale="60" zoomScaleNormal="60" workbookViewId="0"/>
  </sheetViews>
  <sheetFormatPr defaultRowHeight="14.25" x14ac:dyDescent="0.45"/>
  <cols>
    <col min="1" max="16384" width="9.06640625" style="269"/>
  </cols>
  <sheetData>
    <row r="1" spans="1:19" x14ac:dyDescent="0.45">
      <c r="A1" s="269" t="s">
        <v>1612</v>
      </c>
      <c r="B1" s="269" t="s">
        <v>1613</v>
      </c>
      <c r="C1" s="269" t="s">
        <v>1614</v>
      </c>
      <c r="D1" s="269" t="s">
        <v>1615</v>
      </c>
      <c r="E1" s="269" t="s">
        <v>1616</v>
      </c>
      <c r="H1" s="269" t="s">
        <v>1646</v>
      </c>
      <c r="I1" s="269" t="s">
        <v>1648</v>
      </c>
      <c r="J1" s="269" t="s">
        <v>1649</v>
      </c>
      <c r="K1" s="269" t="s">
        <v>17</v>
      </c>
    </row>
    <row r="2" spans="1:19" x14ac:dyDescent="0.45">
      <c r="A2" s="274">
        <v>1</v>
      </c>
      <c r="B2" s="274" t="s">
        <v>1619</v>
      </c>
      <c r="C2" s="274" t="s">
        <v>159</v>
      </c>
      <c r="D2" s="274" t="s">
        <v>1620</v>
      </c>
      <c r="E2" s="274" t="s">
        <v>1621</v>
      </c>
      <c r="F2" s="274"/>
      <c r="G2" s="274"/>
      <c r="H2" s="274" t="s">
        <v>1647</v>
      </c>
    </row>
    <row r="3" spans="1:19" x14ac:dyDescent="0.45">
      <c r="A3" s="269">
        <v>2</v>
      </c>
      <c r="B3" s="269" t="s">
        <v>1622</v>
      </c>
      <c r="C3" s="269" t="s">
        <v>1623</v>
      </c>
      <c r="D3" s="269" t="s">
        <v>1624</v>
      </c>
      <c r="E3" s="269" t="s">
        <v>1625</v>
      </c>
      <c r="H3" s="269" t="s">
        <v>1647</v>
      </c>
      <c r="J3" s="269" t="s">
        <v>1652</v>
      </c>
      <c r="K3" s="269" t="s">
        <v>1654</v>
      </c>
      <c r="S3" s="269" t="s">
        <v>1652</v>
      </c>
    </row>
    <row r="4" spans="1:19" x14ac:dyDescent="0.45">
      <c r="A4" s="269">
        <v>3</v>
      </c>
      <c r="B4" s="269" t="s">
        <v>68</v>
      </c>
      <c r="C4" s="269" t="s">
        <v>67</v>
      </c>
      <c r="D4" s="269" t="s">
        <v>1626</v>
      </c>
      <c r="E4" s="269" t="s">
        <v>1627</v>
      </c>
      <c r="H4" s="269" t="s">
        <v>1650</v>
      </c>
      <c r="I4" s="269" t="s">
        <v>1652</v>
      </c>
      <c r="K4" s="269" t="s">
        <v>1655</v>
      </c>
      <c r="S4" s="269" t="s">
        <v>1652</v>
      </c>
    </row>
    <row r="5" spans="1:19" x14ac:dyDescent="0.45">
      <c r="A5" s="269">
        <v>4</v>
      </c>
      <c r="B5" s="269" t="s">
        <v>1628</v>
      </c>
      <c r="C5" s="269" t="s">
        <v>1629</v>
      </c>
      <c r="D5" s="269" t="s">
        <v>1630</v>
      </c>
      <c r="E5" s="269" t="s">
        <v>1631</v>
      </c>
      <c r="H5" s="269" t="s">
        <v>1650</v>
      </c>
      <c r="J5" s="269" t="s">
        <v>1652</v>
      </c>
      <c r="K5" s="269" t="s">
        <v>1656</v>
      </c>
      <c r="S5" s="269" t="s">
        <v>1652</v>
      </c>
    </row>
    <row r="6" spans="1:19" x14ac:dyDescent="0.45">
      <c r="A6" s="269">
        <v>5</v>
      </c>
      <c r="B6" s="269" t="s">
        <v>56</v>
      </c>
      <c r="C6" s="269" t="s">
        <v>1632</v>
      </c>
      <c r="D6" s="269" t="s">
        <v>1633</v>
      </c>
      <c r="E6" s="269" t="s">
        <v>1634</v>
      </c>
      <c r="H6" s="269" t="s">
        <v>1651</v>
      </c>
      <c r="J6" s="269" t="s">
        <v>1652</v>
      </c>
      <c r="K6" s="269" t="s">
        <v>1657</v>
      </c>
      <c r="S6" s="269" t="s">
        <v>1652</v>
      </c>
    </row>
    <row r="7" spans="1:19" x14ac:dyDescent="0.45">
      <c r="A7" s="269" t="s">
        <v>1617</v>
      </c>
      <c r="B7" s="269" t="s">
        <v>1635</v>
      </c>
      <c r="C7" s="269" t="s">
        <v>1636</v>
      </c>
      <c r="D7" s="269" t="s">
        <v>1637</v>
      </c>
      <c r="E7" s="269" t="s">
        <v>1638</v>
      </c>
      <c r="H7" s="269" t="s">
        <v>1651</v>
      </c>
      <c r="I7" s="269" t="s">
        <v>1652</v>
      </c>
      <c r="K7" s="269" t="s">
        <v>1638</v>
      </c>
      <c r="S7" s="269" t="s">
        <v>1652</v>
      </c>
    </row>
    <row r="8" spans="1:19" x14ac:dyDescent="0.45">
      <c r="A8" s="269" t="s">
        <v>1618</v>
      </c>
      <c r="B8" s="269" t="s">
        <v>130</v>
      </c>
      <c r="C8" s="269" t="s">
        <v>129</v>
      </c>
      <c r="D8" s="269" t="s">
        <v>1639</v>
      </c>
      <c r="E8" s="269" t="s">
        <v>1638</v>
      </c>
      <c r="H8" s="269" t="s">
        <v>1651</v>
      </c>
      <c r="I8" s="269" t="s">
        <v>1652</v>
      </c>
      <c r="K8" s="269" t="s">
        <v>1638</v>
      </c>
      <c r="S8" s="269" t="s">
        <v>1652</v>
      </c>
    </row>
    <row r="9" spans="1:19" x14ac:dyDescent="0.45">
      <c r="A9" s="269">
        <v>7</v>
      </c>
      <c r="B9" s="269" t="s">
        <v>167</v>
      </c>
      <c r="C9" s="269" t="s">
        <v>157</v>
      </c>
      <c r="D9" s="269" t="s">
        <v>1640</v>
      </c>
      <c r="E9" s="269" t="s">
        <v>1641</v>
      </c>
      <c r="H9" s="269" t="s">
        <v>1647</v>
      </c>
      <c r="I9" s="269" t="s">
        <v>1652</v>
      </c>
      <c r="K9" s="269" t="s">
        <v>1658</v>
      </c>
      <c r="S9" s="269" t="s">
        <v>1652</v>
      </c>
    </row>
    <row r="10" spans="1:19" x14ac:dyDescent="0.45">
      <c r="A10" s="269">
        <v>8</v>
      </c>
      <c r="B10" s="269" t="s">
        <v>132</v>
      </c>
      <c r="C10" s="269" t="s">
        <v>131</v>
      </c>
      <c r="D10" s="269" t="s">
        <v>1642</v>
      </c>
      <c r="E10" s="269" t="s">
        <v>1611</v>
      </c>
      <c r="H10" s="269" t="s">
        <v>1650</v>
      </c>
      <c r="J10" s="269" t="s">
        <v>1652</v>
      </c>
      <c r="K10" s="269" t="s">
        <v>1709</v>
      </c>
      <c r="S10" s="269" t="s">
        <v>1652</v>
      </c>
    </row>
    <row r="11" spans="1:19" x14ac:dyDescent="0.45">
      <c r="A11" s="269">
        <v>9</v>
      </c>
      <c r="B11" s="269" t="s">
        <v>151</v>
      </c>
      <c r="C11" s="269" t="s">
        <v>1643</v>
      </c>
      <c r="D11" s="269" t="s">
        <v>1644</v>
      </c>
      <c r="E11" s="269" t="s">
        <v>1645</v>
      </c>
      <c r="H11" s="269" t="s">
        <v>1647</v>
      </c>
      <c r="J11" s="269" t="s">
        <v>1652</v>
      </c>
      <c r="K11" s="269" t="s">
        <v>1659</v>
      </c>
      <c r="S11" s="269" t="s">
        <v>1652</v>
      </c>
    </row>
    <row r="16" spans="1:19" x14ac:dyDescent="0.45">
      <c r="A16" s="269" t="s">
        <v>1765</v>
      </c>
    </row>
    <row r="17" spans="1:11" x14ac:dyDescent="0.45">
      <c r="A17" s="269" t="s">
        <v>1779</v>
      </c>
    </row>
    <row r="18" spans="1:11" x14ac:dyDescent="0.45">
      <c r="A18" s="269" t="str">
        <f>Monday!E22</f>
        <v>PANEL: Education - Military leaders</v>
      </c>
    </row>
    <row r="19" spans="1:11" x14ac:dyDescent="0.45">
      <c r="A19" s="269" t="str">
        <f>Monday!E23</f>
        <v>Chair:</v>
      </c>
      <c r="B19" s="269" t="s">
        <v>1808</v>
      </c>
    </row>
    <row r="20" spans="1:11" x14ac:dyDescent="0.45">
      <c r="A20" s="269" t="str">
        <f>Monday!E24</f>
        <v>Co-Chair:</v>
      </c>
      <c r="B20" s="269" t="s">
        <v>1679</v>
      </c>
    </row>
    <row r="21" spans="1:11" x14ac:dyDescent="0.45">
      <c r="A21" s="269" t="s">
        <v>1766</v>
      </c>
      <c r="B21" s="269" t="s">
        <v>1805</v>
      </c>
      <c r="J21" s="269">
        <v>1</v>
      </c>
      <c r="K21" s="269" t="s">
        <v>1802</v>
      </c>
    </row>
    <row r="22" spans="1:11" x14ac:dyDescent="0.45">
      <c r="B22" s="269" t="s">
        <v>1807</v>
      </c>
      <c r="J22" s="269">
        <v>2</v>
      </c>
      <c r="K22" s="269" t="s">
        <v>1803</v>
      </c>
    </row>
    <row r="23" spans="1:11" x14ac:dyDescent="0.45">
      <c r="B23" s="269" t="s">
        <v>1806</v>
      </c>
      <c r="J23" s="269">
        <v>3</v>
      </c>
      <c r="K23" s="269" t="s">
        <v>1804</v>
      </c>
    </row>
    <row r="24" spans="1:11" x14ac:dyDescent="0.45">
      <c r="B24" s="269" t="s">
        <v>2130</v>
      </c>
    </row>
    <row r="25" spans="1:11" x14ac:dyDescent="0.45">
      <c r="A25" s="269" t="s">
        <v>1780</v>
      </c>
    </row>
    <row r="26" spans="1:11" x14ac:dyDescent="0.45">
      <c r="A26" s="269" t="str">
        <f>Monday!E96</f>
        <v>PANEL: Thermal Fluids Engineering Research: Trends, Challenges, and Opportunities</v>
      </c>
    </row>
    <row r="27" spans="1:11" x14ac:dyDescent="0.45">
      <c r="A27" s="269" t="str">
        <f>Monday!E97</f>
        <v>Chair:</v>
      </c>
      <c r="B27" s="269" t="str">
        <f>Monday!F97</f>
        <v xml:space="preserve">James Klausner </v>
      </c>
    </row>
    <row r="28" spans="1:11" x14ac:dyDescent="0.45">
      <c r="A28" s="269" t="str">
        <f>Monday!E98</f>
        <v>Co-Chair:</v>
      </c>
    </row>
    <row r="29" spans="1:11" x14ac:dyDescent="0.45">
      <c r="A29" s="269" t="s">
        <v>1766</v>
      </c>
      <c r="B29" s="269" t="s">
        <v>1767</v>
      </c>
    </row>
    <row r="30" spans="1:11" x14ac:dyDescent="0.45">
      <c r="B30" s="269" t="s">
        <v>1768</v>
      </c>
    </row>
    <row r="31" spans="1:11" x14ac:dyDescent="0.45">
      <c r="B31" s="269" t="s">
        <v>1769</v>
      </c>
    </row>
    <row r="32" spans="1:11" x14ac:dyDescent="0.45">
      <c r="B32" s="269" t="s">
        <v>1770</v>
      </c>
    </row>
    <row r="34" spans="1:7" x14ac:dyDescent="0.45">
      <c r="A34" s="269" t="s">
        <v>1781</v>
      </c>
    </row>
    <row r="35" spans="1:7" x14ac:dyDescent="0.45">
      <c r="A35" s="269" t="str">
        <f>Tuesday!E21</f>
        <v>PANEL: Education (non-military) leaders</v>
      </c>
    </row>
    <row r="36" spans="1:7" x14ac:dyDescent="0.45">
      <c r="A36" s="269" t="str">
        <f>Tuesday!E22</f>
        <v>Chair:</v>
      </c>
      <c r="B36" s="269" t="str">
        <f>Tuesday!F22</f>
        <v>Shepard Thomas</v>
      </c>
    </row>
    <row r="37" spans="1:7" x14ac:dyDescent="0.45">
      <c r="A37" s="269" t="str">
        <f>Tuesday!E23</f>
        <v>Co-Chair:</v>
      </c>
      <c r="B37" s="269" t="str">
        <f>Tuesday!F23</f>
        <v>Wayne Strasser</v>
      </c>
    </row>
    <row r="38" spans="1:7" x14ac:dyDescent="0.45">
      <c r="A38" s="269" t="s">
        <v>1766</v>
      </c>
      <c r="B38" s="269" t="s">
        <v>1793</v>
      </c>
    </row>
    <row r="39" spans="1:7" x14ac:dyDescent="0.45">
      <c r="B39" s="269" t="s">
        <v>1794</v>
      </c>
    </row>
    <row r="40" spans="1:7" x14ac:dyDescent="0.45">
      <c r="B40" s="269" t="s">
        <v>1795</v>
      </c>
    </row>
    <row r="41" spans="1:7" x14ac:dyDescent="0.45">
      <c r="B41" s="269" t="s">
        <v>1796</v>
      </c>
    </row>
    <row r="43" spans="1:7" x14ac:dyDescent="0.45">
      <c r="A43" s="269" t="s">
        <v>1782</v>
      </c>
      <c r="B43" s="276"/>
    </row>
    <row r="44" spans="1:7" x14ac:dyDescent="0.45">
      <c r="A44" s="269" t="s">
        <v>2144</v>
      </c>
      <c r="B44" s="269" t="s">
        <v>1706</v>
      </c>
    </row>
    <row r="45" spans="1:7" x14ac:dyDescent="0.45">
      <c r="A45" s="269" t="s">
        <v>192</v>
      </c>
      <c r="B45" s="269" t="s">
        <v>2143</v>
      </c>
    </row>
    <row r="46" spans="1:7" x14ac:dyDescent="0.45">
      <c r="A46" s="269" t="str">
        <f>Tuesday!E32</f>
        <v>Chair:</v>
      </c>
      <c r="B46" s="269" t="s">
        <v>1221</v>
      </c>
    </row>
    <row r="47" spans="1:7" ht="15.4" x14ac:dyDescent="0.45">
      <c r="A47" s="269" t="s">
        <v>1766</v>
      </c>
      <c r="B47" s="269" t="s">
        <v>1775</v>
      </c>
      <c r="G47" s="277" t="s">
        <v>1771</v>
      </c>
    </row>
    <row r="48" spans="1:7" ht="15.4" x14ac:dyDescent="0.45">
      <c r="B48" s="269" t="s">
        <v>1776</v>
      </c>
      <c r="G48" s="277" t="s">
        <v>1772</v>
      </c>
    </row>
    <row r="49" spans="1:8" ht="15.4" x14ac:dyDescent="0.45">
      <c r="B49" s="269" t="s">
        <v>1777</v>
      </c>
      <c r="G49" s="277" t="s">
        <v>1773</v>
      </c>
    </row>
    <row r="50" spans="1:8" ht="15.4" x14ac:dyDescent="0.45">
      <c r="B50" s="269" t="s">
        <v>1778</v>
      </c>
      <c r="G50" s="277" t="s">
        <v>1774</v>
      </c>
    </row>
    <row r="51" spans="1:8" ht="15.4" x14ac:dyDescent="0.45">
      <c r="G51" s="277"/>
    </row>
    <row r="52" spans="1:8" x14ac:dyDescent="0.45">
      <c r="A52" s="269" t="s">
        <v>1783</v>
      </c>
    </row>
    <row r="53" spans="1:8" x14ac:dyDescent="0.45">
      <c r="A53" s="269" t="str">
        <f>Wednesday!E21</f>
        <v xml:space="preserve">PANEL: Industrial Multiphase CFD Panel </v>
      </c>
    </row>
    <row r="54" spans="1:8" x14ac:dyDescent="0.45">
      <c r="A54" s="269" t="str">
        <f>Wednesday!E22</f>
        <v>Chair:</v>
      </c>
      <c r="B54" s="269" t="str">
        <f>Wednesday!F22</f>
        <v>Wayne Strasser</v>
      </c>
    </row>
    <row r="55" spans="1:8" x14ac:dyDescent="0.45">
      <c r="A55" s="269" t="str">
        <f>Wednesday!E23</f>
        <v>Co-Chair:</v>
      </c>
      <c r="B55" s="269">
        <f>Wednesday!F23</f>
        <v>0</v>
      </c>
    </row>
    <row r="56" spans="1:8" x14ac:dyDescent="0.45">
      <c r="A56" s="269" t="s">
        <v>1766</v>
      </c>
      <c r="B56" s="269" t="s">
        <v>1797</v>
      </c>
      <c r="G56" s="269" t="s">
        <v>1785</v>
      </c>
      <c r="H56" s="269" t="s">
        <v>1788</v>
      </c>
    </row>
    <row r="57" spans="1:8" x14ac:dyDescent="0.45">
      <c r="B57" s="269" t="s">
        <v>1798</v>
      </c>
      <c r="G57" s="269" t="s">
        <v>1786</v>
      </c>
      <c r="H57" s="269" t="s">
        <v>1789</v>
      </c>
    </row>
    <row r="58" spans="1:8" x14ac:dyDescent="0.45">
      <c r="B58" s="269" t="s">
        <v>1799</v>
      </c>
      <c r="G58" s="269" t="s">
        <v>114</v>
      </c>
      <c r="H58" s="269" t="s">
        <v>1790</v>
      </c>
    </row>
    <row r="59" spans="1:8" x14ac:dyDescent="0.45">
      <c r="B59" s="269" t="s">
        <v>1800</v>
      </c>
      <c r="G59" s="269" t="s">
        <v>1787</v>
      </c>
      <c r="H59" s="269" t="s">
        <v>1791</v>
      </c>
    </row>
    <row r="60" spans="1:8" x14ac:dyDescent="0.45">
      <c r="B60" s="269" t="s">
        <v>1801</v>
      </c>
      <c r="G60" s="269" t="s">
        <v>79</v>
      </c>
      <c r="H60" s="269" t="s">
        <v>1792</v>
      </c>
    </row>
  </sheetData>
  <sheetProtection algorithmName="SHA-512" hashValue="yL3sRByYnfOdpKG7VvGvj9XsziLQzvLJmfHUA4Cvw2NEkD0kZJIX+l7DqliFYO0Loblz+bcPepyzS0ye+LrS2Q==" saltValue="NiX9jktNXl8WKJZ/YPVhUw==" spinCount="100000" sheet="1" objects="1" scenarios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Monday</vt:lpstr>
      <vt:lpstr>Tuesday</vt:lpstr>
      <vt:lpstr>Wednesday</vt:lpstr>
      <vt:lpstr>Presentations</vt:lpstr>
      <vt:lpstr>Keynotes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Yaroslav Chudnovsky</dc:creator>
  <cp:lastModifiedBy>Lorenzo</cp:lastModifiedBy>
  <cp:lastPrinted>2019-03-19T20:20:13Z</cp:lastPrinted>
  <dcterms:created xsi:type="dcterms:W3CDTF">2015-06-29T14:13:21Z</dcterms:created>
  <dcterms:modified xsi:type="dcterms:W3CDTF">2019-03-25T02:19:12Z</dcterms:modified>
</cp:coreProperties>
</file>